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OS\ALTERAÇÃO - AMPLIAÇÃO DO GINÁSIO\PROJETO 02 - SALDO REMANESCENTE\"/>
    </mc:Choice>
  </mc:AlternateContent>
  <bookViews>
    <workbookView xWindow="0" yWindow="0" windowWidth="28800" windowHeight="12345"/>
  </bookViews>
  <sheets>
    <sheet name="Planilha Orçamentária" sheetId="1" r:id="rId1"/>
    <sheet name="Cronograma Físico-Financeiro" sheetId="2" r:id="rId2"/>
    <sheet name="BDI" sheetId="4" r:id="rId3"/>
    <sheet name="Orientações de utilzação da P.O" sheetId="3" r:id="rId4"/>
  </sheets>
  <definedNames>
    <definedName name="_xlnm.Print_Area" localSheetId="2">BDI!$A$1:$E$19</definedName>
    <definedName name="_xlnm.Print_Area" localSheetId="1">'Cronograma Físico-Financeiro'!$A$1:$K$11</definedName>
    <definedName name="_xlnm.Print_Area" localSheetId="0">'Planilha Orçamentária'!$A$1:$J$42</definedName>
  </definedNames>
  <calcPr calcId="162913"/>
</workbook>
</file>

<file path=xl/calcChain.xml><?xml version="1.0" encoding="utf-8"?>
<calcChain xmlns="http://schemas.openxmlformats.org/spreadsheetml/2006/main">
  <c r="D15" i="4" l="1"/>
  <c r="I5" i="1" s="1"/>
  <c r="A7" i="2" l="1"/>
  <c r="A6" i="2"/>
  <c r="A5" i="2"/>
  <c r="A4" i="2"/>
  <c r="B7" i="2"/>
  <c r="B6" i="2"/>
  <c r="B5" i="2"/>
  <c r="B4" i="2"/>
  <c r="H37" i="1" l="1"/>
  <c r="I37" i="1" s="1"/>
  <c r="H36" i="1"/>
  <c r="I36" i="1" s="1"/>
  <c r="H35" i="1"/>
  <c r="I35" i="1" s="1"/>
  <c r="H33" i="1"/>
  <c r="I33" i="1" s="1"/>
  <c r="H32" i="1"/>
  <c r="I32" i="1" s="1"/>
  <c r="H31" i="1"/>
  <c r="I31" i="1" s="1"/>
  <c r="H30" i="1"/>
  <c r="I30" i="1" s="1"/>
  <c r="H28" i="1"/>
  <c r="I28" i="1" s="1"/>
  <c r="H27" i="1"/>
  <c r="I27" i="1" s="1"/>
  <c r="H26" i="1"/>
  <c r="I26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I34" i="1" l="1"/>
  <c r="K7" i="2" s="1"/>
  <c r="I10" i="1"/>
  <c r="K4" i="2" s="1"/>
  <c r="G4" i="2" s="1"/>
  <c r="I25" i="1"/>
  <c r="K5" i="2" s="1"/>
  <c r="G5" i="2" s="1"/>
  <c r="I29" i="1"/>
  <c r="K6" i="2" s="1"/>
  <c r="I7" i="2" l="1"/>
  <c r="G7" i="2"/>
  <c r="I6" i="2"/>
  <c r="G6" i="2"/>
  <c r="I9" i="1"/>
  <c r="G8" i="2" l="1"/>
  <c r="I8" i="2"/>
  <c r="I8" i="1"/>
  <c r="K8" i="2"/>
  <c r="J8" i="2" l="1"/>
  <c r="H8" i="2"/>
</calcChain>
</file>

<file path=xl/sharedStrings.xml><?xml version="1.0" encoding="utf-8"?>
<sst xmlns="http://schemas.openxmlformats.org/spreadsheetml/2006/main" count="192" uniqueCount="124">
  <si>
    <r>
      <rPr>
        <b/>
        <sz val="6"/>
        <rFont val="Trebuchet MS"/>
        <family val="2"/>
      </rPr>
      <t>P</t>
    </r>
  </si>
  <si>
    <r>
      <rPr>
        <b/>
        <sz val="6"/>
        <rFont val="Trebuchet MS"/>
        <family val="2"/>
      </rPr>
      <t>BDI</t>
    </r>
  </si>
  <si>
    <r>
      <rPr>
        <sz val="6"/>
        <rFont val="Arial"/>
        <family val="2"/>
      </rPr>
      <t>↓</t>
    </r>
  </si>
  <si>
    <r>
      <rPr>
        <b/>
        <sz val="6"/>
        <rFont val="Trebuchet MS"/>
        <family val="2"/>
      </rPr>
      <t>REFORMA DO GINÁSIO MUNICIPAL DE ARATIBA</t>
    </r>
  </si>
  <si>
    <r>
      <rPr>
        <b/>
        <sz val="6"/>
        <rFont val="Trebuchet MS"/>
        <family val="2"/>
      </rPr>
      <t>1.1</t>
    </r>
  </si>
  <si>
    <r>
      <rPr>
        <b/>
        <sz val="6"/>
        <rFont val="Trebuchet MS"/>
        <family val="2"/>
      </rPr>
      <t>ILUMINAÇÃO EXTERNA</t>
    </r>
  </si>
  <si>
    <r>
      <rPr>
        <sz val="6"/>
        <rFont val="Arial"/>
        <family val="2"/>
      </rPr>
      <t>1.1.1</t>
    </r>
  </si>
  <si>
    <r>
      <rPr>
        <sz val="6"/>
        <rFont val="Arial"/>
        <family val="2"/>
      </rPr>
      <t xml:space="preserve">CABO DE COBRE FLEXÍVEL ISOLADO, 1,5 MM², ANTI-CHAMA 450/750 V, PARA CIRCUITOS TERMINAIS - FORNECIMENTO E
</t>
    </r>
    <r>
      <rPr>
        <sz val="6"/>
        <rFont val="Arial"/>
        <family val="2"/>
      </rPr>
      <t>INSTALAÇÃO. AF_12/2015</t>
    </r>
  </si>
  <si>
    <r>
      <rPr>
        <sz val="6"/>
        <rFont val="Arial"/>
        <family val="2"/>
      </rPr>
      <t>M</t>
    </r>
  </si>
  <si>
    <r>
      <rPr>
        <sz val="6"/>
        <rFont val="Arial"/>
        <family val="2"/>
      </rPr>
      <t>1.1.2</t>
    </r>
  </si>
  <si>
    <r>
      <rPr>
        <sz val="6"/>
        <rFont val="Arial"/>
        <family val="2"/>
      </rPr>
      <t>1.1.3</t>
    </r>
  </si>
  <si>
    <r>
      <rPr>
        <sz val="6"/>
        <rFont val="Arial"/>
        <family val="2"/>
      </rPr>
      <t xml:space="preserve">CONDULETE DE PVC, TIPO TB, PARA ELETRODUTO DE PVC
</t>
    </r>
    <r>
      <rPr>
        <sz val="6"/>
        <rFont val="Arial"/>
        <family val="2"/>
      </rPr>
      <t>SOLDÁVEL DN 20 MM (1/2''), APARENTE - FORNECIMENTO E INSTALAÇÃO. AF_11/2016</t>
    </r>
  </si>
  <si>
    <r>
      <rPr>
        <sz val="6"/>
        <rFont val="Arial"/>
        <family val="2"/>
      </rPr>
      <t>UN</t>
    </r>
  </si>
  <si>
    <r>
      <rPr>
        <sz val="6"/>
        <rFont val="Arial"/>
        <family val="2"/>
      </rPr>
      <t>1.1.4</t>
    </r>
  </si>
  <si>
    <r>
      <rPr>
        <sz val="6"/>
        <rFont val="Arial"/>
        <family val="2"/>
      </rPr>
      <t>1.1.5</t>
    </r>
  </si>
  <si>
    <r>
      <rPr>
        <sz val="6"/>
        <rFont val="Arial"/>
        <family val="2"/>
      </rPr>
      <t xml:space="preserve">DISJUNTOR TERMOMAGNETICO MONOPOLAR PADRAO NEMA
</t>
    </r>
    <r>
      <rPr>
        <sz val="6"/>
        <rFont val="Arial"/>
        <family val="2"/>
      </rPr>
      <t>(AMERICANO) 10 A 30A 240V, FORNECIMENTO E INSTALACAO</t>
    </r>
  </si>
  <si>
    <r>
      <rPr>
        <sz val="6"/>
        <rFont val="Arial"/>
        <family val="2"/>
      </rPr>
      <t>1.1.6</t>
    </r>
  </si>
  <si>
    <r>
      <rPr>
        <sz val="6"/>
        <rFont val="Arial"/>
        <family val="2"/>
      </rPr>
      <t>1.1.7</t>
    </r>
  </si>
  <si>
    <r>
      <rPr>
        <sz val="6"/>
        <rFont val="Arial"/>
        <family val="2"/>
      </rPr>
      <t>M3</t>
    </r>
  </si>
  <si>
    <r>
      <rPr>
        <sz val="6"/>
        <rFont val="Arial"/>
        <family val="2"/>
      </rPr>
      <t>1.1.8</t>
    </r>
  </si>
  <si>
    <r>
      <rPr>
        <sz val="6"/>
        <rFont val="Arial"/>
        <family val="2"/>
      </rPr>
      <t>1.1.9</t>
    </r>
  </si>
  <si>
    <r>
      <rPr>
        <sz val="6"/>
        <rFont val="Arial"/>
        <family val="2"/>
      </rPr>
      <t>M2</t>
    </r>
  </si>
  <si>
    <r>
      <rPr>
        <b/>
        <sz val="6"/>
        <rFont val="Trebuchet MS"/>
        <family val="2"/>
      </rPr>
      <t>1.2</t>
    </r>
  </si>
  <si>
    <r>
      <rPr>
        <b/>
        <sz val="6"/>
        <rFont val="Trebuchet MS"/>
        <family val="2"/>
      </rPr>
      <t>ILUMINAÇÃO INTERNA</t>
    </r>
  </si>
  <si>
    <r>
      <rPr>
        <sz val="6"/>
        <rFont val="Arial"/>
        <family val="2"/>
      </rPr>
      <t>1.2.1</t>
    </r>
  </si>
  <si>
    <r>
      <rPr>
        <sz val="6"/>
        <rFont val="Arial"/>
        <family val="2"/>
      </rPr>
      <t>1.2.2</t>
    </r>
  </si>
  <si>
    <r>
      <rPr>
        <sz val="6"/>
        <rFont val="Arial"/>
        <family val="2"/>
      </rPr>
      <t>1.2.3</t>
    </r>
  </si>
  <si>
    <r>
      <rPr>
        <b/>
        <sz val="6"/>
        <rFont val="Trebuchet MS"/>
        <family val="2"/>
      </rPr>
      <t>1.3</t>
    </r>
  </si>
  <si>
    <r>
      <rPr>
        <b/>
        <sz val="6"/>
        <rFont val="Trebuchet MS"/>
        <family val="2"/>
      </rPr>
      <t>IMPERMEABILIZAÇÃO DO TELHADO</t>
    </r>
  </si>
  <si>
    <r>
      <rPr>
        <sz val="6"/>
        <rFont val="Arial"/>
        <family val="2"/>
      </rPr>
      <t>1.3.1</t>
    </r>
  </si>
  <si>
    <r>
      <rPr>
        <sz val="6"/>
        <rFont val="Arial"/>
        <family val="2"/>
      </rPr>
      <t>1.3.2</t>
    </r>
  </si>
  <si>
    <r>
      <rPr>
        <sz val="6"/>
        <rFont val="Arial"/>
        <family val="2"/>
      </rPr>
      <t>1.3.3</t>
    </r>
  </si>
  <si>
    <r>
      <rPr>
        <sz val="6"/>
        <rFont val="Arial"/>
        <family val="2"/>
      </rPr>
      <t xml:space="preserve">BORRACHA LIQUIDA (INCLUSO INCLINAÇÃO DO TELHADO E
</t>
    </r>
    <r>
      <rPr>
        <sz val="6"/>
        <rFont val="Arial"/>
        <family val="2"/>
      </rPr>
      <t>ONDULAÇÕES DAS TELHAS) - COR BRANCA</t>
    </r>
  </si>
  <si>
    <r>
      <rPr>
        <sz val="6"/>
        <rFont val="Arial"/>
        <family val="2"/>
      </rPr>
      <t>1.3.4</t>
    </r>
  </si>
  <si>
    <r>
      <rPr>
        <b/>
        <sz val="6"/>
        <rFont val="Trebuchet MS"/>
        <family val="2"/>
      </rPr>
      <t>1.4</t>
    </r>
  </si>
  <si>
    <r>
      <rPr>
        <b/>
        <sz val="6"/>
        <rFont val="Trebuchet MS"/>
        <family val="2"/>
      </rPr>
      <t>DIVERSOS</t>
    </r>
  </si>
  <si>
    <r>
      <rPr>
        <sz val="6"/>
        <rFont val="Arial"/>
        <family val="2"/>
      </rPr>
      <t>1.4.1</t>
    </r>
  </si>
  <si>
    <r>
      <rPr>
        <sz val="6"/>
        <rFont val="Arial"/>
        <family val="2"/>
      </rPr>
      <t>1.4.2</t>
    </r>
  </si>
  <si>
    <r>
      <rPr>
        <sz val="6"/>
        <rFont val="Arial"/>
        <family val="2"/>
      </rPr>
      <t>1.4.3</t>
    </r>
  </si>
  <si>
    <t xml:space="preserve">PLANILHA ORÇAMENTÁRIA </t>
  </si>
  <si>
    <t>Empresa:</t>
  </si>
  <si>
    <t>CNPJ:</t>
  </si>
  <si>
    <r>
      <rPr>
        <b/>
        <sz val="6"/>
        <color rgb="FF000000"/>
        <rFont val="Arial"/>
        <family val="2"/>
      </rPr>
      <t>Endereço:</t>
    </r>
    <r>
      <rPr>
        <sz val="6"/>
        <color rgb="FF000000"/>
        <rFont val="Arial"/>
        <family val="2"/>
      </rPr>
      <t xml:space="preserve"> Rua Itá, parte da Chacará nº 61, Aratiba/RS   </t>
    </r>
    <r>
      <rPr>
        <b/>
        <sz val="6"/>
        <color rgb="FF000000"/>
        <rFont val="Arial"/>
        <family val="2"/>
      </rPr>
      <t xml:space="preserve">    Obra:</t>
    </r>
    <r>
      <rPr>
        <sz val="6"/>
        <color rgb="FF000000"/>
        <rFont val="Arial"/>
        <family val="2"/>
      </rPr>
      <t xml:space="preserve"> Reforma do Ginásio Municipal de Esportes de Aratiba</t>
    </r>
  </si>
  <si>
    <t>M2</t>
  </si>
  <si>
    <t>REMOÇÃO DE LUMINÁRIAS EXISTENTES E INSTALAÇÃO DE NOVAS LUMINÁRIAS DE LED</t>
  </si>
  <si>
    <t>ELETRODUTO FLEXÍVEL CORRUGADO, PVC, DN 20 MM (1/2"), PARA CIRCUITOS TERMINAIS, INSTALADO EM FORRO - FORNECIMENTO E INSTALAÇÃO. AF_12/2015</t>
  </si>
  <si>
    <t>CAIXA DE PASSAGEM 30X30X40 COM TAMPA E DRENO BRITA</t>
  </si>
  <si>
    <t>ELETRODUTO RÍGIDO ROSCÁVEL, PVC, DN 20 MM (1/2"), PARA CIRCUITOS TERMINAIS, INSTALADO EM FORRO -FORNECIMENTO E INSTALAÇÃO. AF_12/2015</t>
  </si>
  <si>
    <t>ESCAVAÇÃO MANUAL DE VALA COM PROFUNDIDADE MENOR OU IGUAL A 1,30 M. AF_03/2016</t>
  </si>
  <si>
    <t>REATERRO MANUAL DE VALAS COM COMPACTAÇÃO MECANIZADA. AF_04/2016</t>
  </si>
  <si>
    <t>CURVA 90 GRAUS PARA ELETRODUTO, PVC, ROSCÁVEL, DN 20 MM (1/2"), PARA CIRCUITOS TERMINAIS, INSTALADA EM PAREDE - FORNECIMENTO E INSTALAÇÃO. AF_12/2015</t>
  </si>
  <si>
    <t>REFLETOR LED RGB 30W, 127/220V, ÂNGULO DE RADIAÇÃO DE NO MÍN: 100°, INCLUSO CONTROLE. FORNECIMENTO E INSTALAÇÃO</t>
  </si>
  <si>
    <t>TIMER TEMPORIZADOR DIGITAL PARA FIXAÇÃO EM TRILHO DIN, 220V 50/60HZ, PROGRAMAÇÃO HORÁRIA, DIÁRIA E SEMANAL, BAT. INTERNA 80 mAh, RECARREGAVÉL, 16A</t>
  </si>
  <si>
    <t>DISPOSITIVO DIFERENCIAL RESIDUAL (DR), CORRENTE RESIDUAL NOMINAL DE 30mA, TENSÃO 127/220V, POSSUIR BOTÃO TESTE PARA VERIFICAR O CORRETO FUNCIONAMENTO, MONOPOLAR, MÍN 16A</t>
  </si>
  <si>
    <t>REMOÇÃO E REINSTALAÇÃO DE TELHAS DE FIBROCIMENTO DE FORMA MANUAL</t>
  </si>
  <si>
    <t>ABRACADEIRA EM ACO PARA AMARRACAO DE ELETRODUTOS, TIPO D, COM 1/2" E PARAFUSO DE FIXACAO</t>
  </si>
  <si>
    <t>LUMINÁRIA REFLETOR INDUSTRIAL DE LED 150W TIPO CHAPÉU, BIVOLT, PARA GALPÃO OU GINÁSIO, BRANCO FRIO, FLUXO LUMINOSO DE 15.000 LÚMENS, FREQUÊNCIA DE REDE 50/60HZ, MÍNIMO 12 MESES DE GARANTIA, SELO PROCEL/INMETRO</t>
  </si>
  <si>
    <t>MONTAGEM E DESMONTAGEM DE ANDAIME TUBULAR TIPO “TORRE” (EXCLUSIVE ANDAIME E LIMPEZA). AF_11/2017</t>
  </si>
  <si>
    <t>REMOÇÃO DE MANTA ASFÁLTICA EXISTENTE</t>
  </si>
  <si>
    <t>APLICAÇÃO DE IMPERMEABILIZAÇÃO COM BORRACHA LIQUÍDA, 3 DEMÃOS. APLICAÇÃO DE REFORÇO ESTRUTURAL COM VÉU DE POLIÉSTER (TELHAMENTO EM ALUZINC ONDULADO)</t>
  </si>
  <si>
    <t>VEU POLIESTER</t>
  </si>
  <si>
    <t>PLACA DE OBRA EM CHAPA DE ACO GALVANIZADO</t>
  </si>
  <si>
    <t>LETREIRO EM INOX POLIDO, LETRAS COM DIMENSÕES DE 0,50X0,60 cm, ESPESSURA 5cm, INCLUSO PARAFUSOS FIXADORES</t>
  </si>
  <si>
    <t>INSTALAÇÃO DE LETREIRO EM INOX POLIDO EM PLATIBANDA DE CONCRETO</t>
  </si>
  <si>
    <t>ITEM</t>
  </si>
  <si>
    <t>FONTE</t>
  </si>
  <si>
    <t>CÓDIGO</t>
  </si>
  <si>
    <t>DESCRIÇÃO</t>
  </si>
  <si>
    <t>UNID</t>
  </si>
  <si>
    <t>QUANT</t>
  </si>
  <si>
    <t>CUSTO UNITÁRIO (R$)</t>
  </si>
  <si>
    <t>UNITÁRIO COM BDI (R$)</t>
  </si>
  <si>
    <t>VALOR TOTAL COM BDI (R$)</t>
  </si>
  <si>
    <t>LOCALIDADE/DATA BASE SINAPI:</t>
  </si>
  <si>
    <t>PORTO ALEGRE - 09/2018 (DESONERADO)</t>
  </si>
  <si>
    <t>BDI PADRÃO:</t>
  </si>
  <si>
    <t>TOTAL</t>
  </si>
  <si>
    <t xml:space="preserve">  TOTAL DA OBRA</t>
  </si>
  <si>
    <t>74130/1</t>
  </si>
  <si>
    <t>74209/001</t>
  </si>
  <si>
    <t>SINAPI</t>
  </si>
  <si>
    <t>Cotação</t>
  </si>
  <si>
    <t>Composição</t>
  </si>
  <si>
    <t>SINAPI-I</t>
  </si>
  <si>
    <t>P</t>
  </si>
  <si>
    <t>SERVIÇOS</t>
  </si>
  <si>
    <t>30 DIAS</t>
  </si>
  <si>
    <t>60 DIAS</t>
  </si>
  <si>
    <t>-</t>
  </si>
  <si>
    <t>TOTAL ACUMULADO</t>
  </si>
  <si>
    <t>CARIMBO E ASSINATURA</t>
  </si>
  <si>
    <t>Digitar dados da empresa aqui</t>
  </si>
  <si>
    <t xml:space="preserve">1) SOMENTE AS CÉLULAS NA COR AMARELA SÃO EDITÁVEIS;                                                          </t>
  </si>
  <si>
    <t>3) DEVEM SER ACRESCENTADOS NA PLANILHA ORÇAMENTÁRIA E NO CRONOGRAMA F/F OS DADOS DA EMPRESA;</t>
  </si>
  <si>
    <t>ORIENTAÇÕES PARA UTILIZAÇÃO DA PLANILHA ORÇAMENTÁRIA</t>
  </si>
  <si>
    <t>QUADRO DE COMPOSIÇÃO DE BDI - PADRÃO</t>
  </si>
  <si>
    <r>
      <rPr>
        <b/>
        <sz val="7"/>
        <color rgb="FF000000"/>
        <rFont val="Arial"/>
        <family val="2"/>
      </rPr>
      <t xml:space="preserve">Obra:      </t>
    </r>
    <r>
      <rPr>
        <sz val="7"/>
        <color rgb="FF000000"/>
        <rFont val="Arial"/>
        <family val="2"/>
      </rPr>
      <t xml:space="preserve">                                                Reforma do Ginásio Municipal </t>
    </r>
  </si>
  <si>
    <r>
      <rPr>
        <b/>
        <sz val="7"/>
        <color rgb="FF000000"/>
        <rFont val="Arial"/>
        <family val="2"/>
      </rPr>
      <t xml:space="preserve">Proponente:    </t>
    </r>
    <r>
      <rPr>
        <sz val="7"/>
        <color rgb="FF000000"/>
        <rFont val="Arial"/>
        <family val="2"/>
      </rPr>
      <t xml:space="preserve">                                                  Municipio de Aratiba</t>
    </r>
  </si>
  <si>
    <r>
      <rPr>
        <b/>
        <sz val="7"/>
        <color rgb="FF000000"/>
        <rFont val="Arial"/>
        <family val="2"/>
      </rPr>
      <t xml:space="preserve">Gestor:  </t>
    </r>
    <r>
      <rPr>
        <sz val="7"/>
        <color rgb="FF000000"/>
        <rFont val="Arial"/>
        <family val="2"/>
      </rPr>
      <t xml:space="preserve">                                                 Ministério do Esporte (MTUR)</t>
    </r>
  </si>
  <si>
    <r>
      <rPr>
        <b/>
        <sz val="7"/>
        <color rgb="FF000000"/>
        <rFont val="Arial"/>
        <family val="2"/>
      </rPr>
      <t xml:space="preserve">Tipo de Obra (conforme Acórdão 2622/2013 - TCU): </t>
    </r>
    <r>
      <rPr>
        <sz val="7"/>
        <color rgb="FF000000"/>
        <rFont val="Arial"/>
        <family val="2"/>
      </rPr>
      <t xml:space="preserve">  - Construção de Edifícios (também para Reformas)    </t>
    </r>
  </si>
  <si>
    <t>ITENS</t>
  </si>
  <si>
    <t>SIGLAS</t>
  </si>
  <si>
    <t>VALORES</t>
  </si>
  <si>
    <t>TAXA DE RATEIO DA ADMINISTRAÇÃO CENTRAL</t>
  </si>
  <si>
    <t>TAXA DE SEGURO E GARANTIA DO EMPREENDIMENTO</t>
  </si>
  <si>
    <t>TAXA DE RISCO</t>
  </si>
  <si>
    <t>TAXA DE DESPESAS FINANCEIRAS</t>
  </si>
  <si>
    <t>TAXA DE LUCRO</t>
  </si>
  <si>
    <t>TAXA DE TRIBUTOS</t>
  </si>
  <si>
    <t>PIS (GERALMENTE 0,65%)</t>
  </si>
  <si>
    <t>CONFINS (GERALMENTE 3%)</t>
  </si>
  <si>
    <t>ISS (LEGISLAÇÃO MUNICIPAL)</t>
  </si>
  <si>
    <t>CPRB (INSS)</t>
  </si>
  <si>
    <t>AC</t>
  </si>
  <si>
    <t>S+G</t>
  </si>
  <si>
    <t>R</t>
  </si>
  <si>
    <t>DF</t>
  </si>
  <si>
    <t>L</t>
  </si>
  <si>
    <t>I</t>
  </si>
  <si>
    <t>BDI conforme Acórdão 2622/2013 - TCU (RESULTANTE)</t>
  </si>
  <si>
    <t>ASSINATURA E CARIMBO</t>
  </si>
  <si>
    <t>5) QUALQUER DÚVIDA ENTRAR EM CONTATO COM O SETOR DE ENG. DA PREFEITURA. TEL: (54) 3376-1114 (FALAR COM GIAN OU RENAN)</t>
  </si>
  <si>
    <t>4) O BDI DA PLANILHA ORÇAMENTÁRIA SERÁ ALTERADO CONFORME FOR ALTERADO O QUADRO DE COMPOSIÇÃO DE BDI, NA ABA ''BDI'';</t>
  </si>
  <si>
    <t>2) PLANILHA ORÇAMENTÁRIA, CRONOGRAMA E QUADRO DE COMP. DE BDI JÁ ESTÃO NA CONFIGURAÇÃO CORRETA PARA IMPRESSÃO;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</si>
</sst>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m\.d\.yy;@"/>
    <numFmt numFmtId="165" formatCode="000"/>
  </numFmts>
  <fonts count="2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8.5"/>
      <name val="Trebuchet MS"/>
    </font>
    <font>
      <sz val="6"/>
      <name val="Arial"/>
    </font>
    <font>
      <b/>
      <sz val="6"/>
      <name val="Trebuchet MS"/>
    </font>
    <font>
      <b/>
      <sz val="6"/>
      <color rgb="FF000000"/>
      <name val="Trebuchet MS"/>
      <family val="2"/>
    </font>
    <font>
      <sz val="6"/>
      <color rgb="FF00000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"/>
      <name val="Trebuchet MS"/>
      <family val="2"/>
    </font>
    <font>
      <sz val="10"/>
      <color rgb="FF000000"/>
      <name val="Times New Roman"/>
      <charset val="204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color rgb="FF000000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3" borderId="15" applyNumberFormat="0" applyFont="0" applyAlignment="0" applyProtection="0"/>
    <xf numFmtId="0" fontId="11" fillId="0" borderId="16" applyNumberFormat="0" applyFill="0" applyAlignment="0" applyProtection="0"/>
    <xf numFmtId="0" fontId="1" fillId="4" borderId="0" applyNumberFormat="0" applyBorder="0" applyAlignment="0" applyProtection="0"/>
  </cellStyleXfs>
  <cellXfs count="17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textRotation="90" wrapText="1"/>
    </xf>
    <xf numFmtId="0" fontId="0" fillId="2" borderId="6" xfId="0" applyFill="1" applyBorder="1" applyAlignment="1">
      <alignment horizontal="left" wrapText="1"/>
    </xf>
    <xf numFmtId="0" fontId="4" fillId="2" borderId="6" xfId="0" applyFont="1" applyFill="1" applyBorder="1" applyAlignment="1">
      <alignment horizontal="left" vertical="top" wrapText="1"/>
    </xf>
    <xf numFmtId="4" fontId="5" fillId="2" borderId="7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44" fontId="6" fillId="0" borderId="8" xfId="1" applyFont="1" applyFill="1" applyBorder="1" applyAlignment="1">
      <alignment horizontal="right" vertical="center" shrinkToFit="1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44" fontId="6" fillId="0" borderId="9" xfId="1" applyFont="1" applyFill="1" applyBorder="1" applyAlignment="1">
      <alignment horizontal="right" vertical="center" shrinkToFit="1"/>
    </xf>
    <xf numFmtId="0" fontId="0" fillId="2" borderId="0" xfId="0" applyFill="1" applyBorder="1" applyAlignment="1">
      <alignment horizontal="left" wrapText="1"/>
    </xf>
    <xf numFmtId="0" fontId="0" fillId="0" borderId="0" xfId="0"/>
    <xf numFmtId="0" fontId="0" fillId="0" borderId="0" xfId="0"/>
    <xf numFmtId="0" fontId="3" fillId="0" borderId="12" xfId="0" applyFont="1" applyFill="1" applyBorder="1" applyAlignment="1">
      <alignment horizontal="left" vertical="top" wrapText="1"/>
    </xf>
    <xf numFmtId="44" fontId="6" fillId="0" borderId="14" xfId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wrapText="1" indent="2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right" vertical="center" wrapText="1" indent="1"/>
    </xf>
    <xf numFmtId="0" fontId="8" fillId="0" borderId="10" xfId="0" applyFont="1" applyFill="1" applyBorder="1" applyAlignment="1">
      <alignment horizontal="left" vertical="center" wrapText="1" indent="1"/>
    </xf>
    <xf numFmtId="0" fontId="8" fillId="0" borderId="2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right" vertical="top"/>
    </xf>
    <xf numFmtId="0" fontId="2" fillId="0" borderId="24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4" fillId="0" borderId="17" xfId="0" applyFont="1" applyFill="1" applyBorder="1" applyAlignment="1">
      <alignment horizontal="left" vertical="top" wrapText="1"/>
    </xf>
    <xf numFmtId="0" fontId="8" fillId="0" borderId="26" xfId="0" applyFont="1" applyFill="1" applyBorder="1" applyAlignment="1">
      <alignment horizontal="center" vertical="top"/>
    </xf>
    <xf numFmtId="0" fontId="8" fillId="0" borderId="27" xfId="0" applyFont="1" applyFill="1" applyBorder="1" applyAlignment="1">
      <alignment horizontal="left" vertical="center" wrapText="1" indent="1"/>
    </xf>
    <xf numFmtId="0" fontId="4" fillId="0" borderId="17" xfId="0" applyFont="1" applyFill="1" applyBorder="1" applyAlignment="1">
      <alignment horizontal="center" vertical="center" textRotation="90" wrapText="1"/>
    </xf>
    <xf numFmtId="1" fontId="5" fillId="2" borderId="28" xfId="0" applyNumberFormat="1" applyFont="1" applyFill="1" applyBorder="1" applyAlignment="1">
      <alignment horizontal="left" vertical="top" shrinkToFit="1"/>
    </xf>
    <xf numFmtId="0" fontId="0" fillId="0" borderId="29" xfId="0" applyFill="1" applyBorder="1" applyAlignment="1">
      <alignment horizontal="left" wrapText="1"/>
    </xf>
    <xf numFmtId="0" fontId="4" fillId="2" borderId="30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top" wrapText="1"/>
    </xf>
    <xf numFmtId="164" fontId="6" fillId="0" borderId="31" xfId="0" applyNumberFormat="1" applyFont="1" applyFill="1" applyBorder="1" applyAlignment="1">
      <alignment horizontal="left" vertical="center" shrinkToFit="1"/>
    </xf>
    <xf numFmtId="164" fontId="6" fillId="0" borderId="31" xfId="0" applyNumberFormat="1" applyFont="1" applyFill="1" applyBorder="1" applyAlignment="1">
      <alignment horizontal="left" vertical="top" shrinkToFit="1"/>
    </xf>
    <xf numFmtId="0" fontId="3" fillId="0" borderId="27" xfId="0" applyFont="1" applyFill="1" applyBorder="1" applyAlignment="1">
      <alignment horizontal="left" vertical="center" wrapText="1"/>
    </xf>
    <xf numFmtId="2" fontId="6" fillId="0" borderId="5" xfId="0" applyNumberFormat="1" applyFont="1" applyFill="1" applyBorder="1" applyAlignment="1">
      <alignment horizontal="right" vertical="center" shrinkToFit="1"/>
    </xf>
    <xf numFmtId="2" fontId="6" fillId="0" borderId="5" xfId="0" applyNumberFormat="1" applyFont="1" applyFill="1" applyBorder="1" applyAlignment="1">
      <alignment horizontal="right" vertical="top" shrinkToFit="1"/>
    </xf>
    <xf numFmtId="44" fontId="6" fillId="0" borderId="7" xfId="1" applyFont="1" applyFill="1" applyBorder="1" applyAlignment="1">
      <alignment horizontal="right" vertical="center" shrinkToFit="1"/>
    </xf>
    <xf numFmtId="0" fontId="0" fillId="2" borderId="4" xfId="0" applyFill="1" applyBorder="1" applyAlignment="1">
      <alignment horizontal="left" wrapText="1"/>
    </xf>
    <xf numFmtId="4" fontId="6" fillId="0" borderId="5" xfId="0" applyNumberFormat="1" applyFont="1" applyFill="1" applyBorder="1" applyAlignment="1">
      <alignment horizontal="right" vertical="top" shrinkToFit="1"/>
    </xf>
    <xf numFmtId="2" fontId="6" fillId="0" borderId="10" xfId="0" applyNumberFormat="1" applyFont="1" applyFill="1" applyBorder="1" applyAlignment="1">
      <alignment horizontal="right" vertical="center" shrinkToFit="1"/>
    </xf>
    <xf numFmtId="2" fontId="6" fillId="0" borderId="12" xfId="0" applyNumberFormat="1" applyFont="1" applyFill="1" applyBorder="1" applyAlignment="1">
      <alignment horizontal="right" vertical="top" shrinkToFit="1"/>
    </xf>
    <xf numFmtId="44" fontId="6" fillId="0" borderId="11" xfId="1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1" fontId="17" fillId="4" borderId="8" xfId="5" applyNumberFormat="1" applyFont="1" applyBorder="1" applyAlignment="1">
      <alignment horizontal="left" vertical="top" indent="1" shrinkToFit="1"/>
    </xf>
    <xf numFmtId="165" fontId="17" fillId="4" borderId="8" xfId="5" applyNumberFormat="1" applyFont="1" applyBorder="1" applyAlignment="1">
      <alignment horizontal="center" vertical="center" shrinkToFit="1"/>
    </xf>
    <xf numFmtId="165" fontId="17" fillId="4" borderId="8" xfId="5" applyNumberFormat="1" applyFont="1" applyBorder="1" applyAlignment="1">
      <alignment horizontal="center" vertical="top" shrinkToFit="1"/>
    </xf>
    <xf numFmtId="1" fontId="17" fillId="4" borderId="8" xfId="5" applyNumberFormat="1" applyFont="1" applyBorder="1" applyAlignment="1">
      <alignment horizontal="center" vertical="top" shrinkToFit="1"/>
    </xf>
    <xf numFmtId="1" fontId="17" fillId="4" borderId="8" xfId="5" applyNumberFormat="1" applyFont="1" applyBorder="1" applyAlignment="1">
      <alignment horizontal="center" vertical="center" shrinkToFit="1"/>
    </xf>
    <xf numFmtId="0" fontId="17" fillId="4" borderId="8" xfId="5" applyFont="1" applyBorder="1" applyAlignment="1">
      <alignment horizontal="center" vertical="center" wrapText="1"/>
    </xf>
    <xf numFmtId="0" fontId="17" fillId="4" borderId="8" xfId="5" applyFont="1" applyBorder="1" applyAlignment="1">
      <alignment horizontal="right" vertical="top" wrapText="1"/>
    </xf>
    <xf numFmtId="165" fontId="17" fillId="4" borderId="9" xfId="5" applyNumberFormat="1" applyFont="1" applyBorder="1" applyAlignment="1">
      <alignment horizontal="center" vertical="center" shrinkToFit="1"/>
    </xf>
    <xf numFmtId="165" fontId="17" fillId="4" borderId="18" xfId="5" applyNumberFormat="1" applyFont="1" applyBorder="1" applyAlignment="1">
      <alignment horizontal="center" vertical="top" shrinkToFit="1"/>
    </xf>
    <xf numFmtId="0" fontId="17" fillId="4" borderId="8" xfId="5" applyFont="1" applyBorder="1" applyAlignment="1">
      <alignment horizontal="center" vertical="top" wrapText="1"/>
    </xf>
    <xf numFmtId="0" fontId="17" fillId="4" borderId="9" xfId="5" applyFont="1" applyBorder="1" applyAlignment="1">
      <alignment horizontal="center" vertical="center" wrapText="1"/>
    </xf>
    <xf numFmtId="0" fontId="17" fillId="4" borderId="18" xfId="5" applyFont="1" applyBorder="1" applyAlignment="1">
      <alignment horizontal="center" vertical="top" wrapText="1"/>
    </xf>
    <xf numFmtId="0" fontId="18" fillId="4" borderId="18" xfId="5" applyFont="1" applyBorder="1" applyAlignment="1">
      <alignment horizontal="center" vertical="center" wrapText="1"/>
    </xf>
    <xf numFmtId="4" fontId="18" fillId="4" borderId="18" xfId="5" applyNumberFormat="1" applyFont="1" applyBorder="1" applyAlignment="1">
      <alignment horizontal="right" vertical="top" shrinkToFit="1"/>
    </xf>
    <xf numFmtId="0" fontId="4" fillId="0" borderId="17" xfId="0" applyFont="1" applyFill="1" applyBorder="1" applyAlignment="1">
      <alignment horizontal="center" vertical="top" wrapText="1"/>
    </xf>
    <xf numFmtId="0" fontId="17" fillId="4" borderId="29" xfId="5" applyFont="1" applyBorder="1" applyAlignment="1">
      <alignment horizontal="center" vertical="center" wrapText="1"/>
    </xf>
    <xf numFmtId="0" fontId="17" fillId="4" borderId="29" xfId="5" applyFont="1" applyBorder="1" applyAlignment="1">
      <alignment horizontal="center" vertical="top" wrapText="1"/>
    </xf>
    <xf numFmtId="0" fontId="17" fillId="4" borderId="29" xfId="5" applyFont="1" applyBorder="1" applyAlignment="1">
      <alignment horizontal="center" wrapText="1"/>
    </xf>
    <xf numFmtId="0" fontId="17" fillId="4" borderId="32" xfId="5" applyFont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top"/>
    </xf>
    <xf numFmtId="10" fontId="20" fillId="0" borderId="0" xfId="0" applyNumberFormat="1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44" fontId="20" fillId="0" borderId="18" xfId="0" applyNumberFormat="1" applyFont="1" applyFill="1" applyBorder="1" applyAlignment="1">
      <alignment horizontal="center" vertical="center"/>
    </xf>
    <xf numFmtId="44" fontId="20" fillId="0" borderId="18" xfId="1" applyFont="1" applyFill="1" applyBorder="1" applyAlignment="1">
      <alignment horizontal="center" vertical="top"/>
    </xf>
    <xf numFmtId="0" fontId="21" fillId="0" borderId="21" xfId="0" applyFont="1" applyFill="1" applyBorder="1" applyAlignment="1">
      <alignment horizontal="center" vertical="center"/>
    </xf>
    <xf numFmtId="0" fontId="22" fillId="4" borderId="18" xfId="5" applyFont="1" applyBorder="1" applyAlignment="1">
      <alignment horizontal="center" vertical="center"/>
    </xf>
    <xf numFmtId="0" fontId="22" fillId="4" borderId="18" xfId="5" applyFont="1" applyBorder="1" applyAlignment="1">
      <alignment horizontal="center" vertical="center"/>
    </xf>
    <xf numFmtId="9" fontId="21" fillId="0" borderId="18" xfId="2" applyFont="1" applyFill="1" applyBorder="1" applyAlignment="1">
      <alignment horizontal="center" vertical="center"/>
    </xf>
    <xf numFmtId="9" fontId="21" fillId="0" borderId="18" xfId="2" applyFont="1" applyFill="1" applyBorder="1" applyAlignment="1">
      <alignment horizontal="center" vertical="top"/>
    </xf>
    <xf numFmtId="10" fontId="22" fillId="0" borderId="14" xfId="4" applyNumberFormat="1" applyFont="1" applyFill="1" applyBorder="1" applyAlignment="1">
      <alignment horizontal="center" vertical="center"/>
    </xf>
    <xf numFmtId="44" fontId="20" fillId="0" borderId="21" xfId="1" applyFont="1" applyFill="1" applyBorder="1" applyAlignment="1">
      <alignment horizontal="center" vertical="top"/>
    </xf>
    <xf numFmtId="9" fontId="21" fillId="0" borderId="21" xfId="2" applyFont="1" applyFill="1" applyBorder="1" applyAlignment="1">
      <alignment horizontal="center" vertical="top"/>
    </xf>
    <xf numFmtId="9" fontId="21" fillId="0" borderId="21" xfId="2" applyFont="1" applyFill="1" applyBorder="1" applyAlignment="1">
      <alignment horizontal="center" vertical="center"/>
    </xf>
    <xf numFmtId="0" fontId="22" fillId="0" borderId="12" xfId="4" applyFont="1" applyFill="1" applyBorder="1" applyAlignment="1">
      <alignment horizontal="center" vertical="center" wrapText="1"/>
    </xf>
    <xf numFmtId="0" fontId="22" fillId="0" borderId="13" xfId="4" applyFont="1" applyFill="1" applyBorder="1" applyAlignment="1">
      <alignment horizontal="center" vertical="center" wrapText="1"/>
    </xf>
    <xf numFmtId="44" fontId="22" fillId="0" borderId="14" xfId="4" applyNumberFormat="1" applyFont="1" applyFill="1" applyBorder="1" applyAlignment="1">
      <alignment horizontal="center" vertical="center"/>
    </xf>
    <xf numFmtId="44" fontId="22" fillId="0" borderId="18" xfId="4" applyNumberFormat="1" applyFont="1" applyFill="1" applyBorder="1" applyAlignment="1">
      <alignment horizontal="center" vertical="center"/>
    </xf>
    <xf numFmtId="44" fontId="21" fillId="0" borderId="18" xfId="1" applyFont="1" applyFill="1" applyBorder="1" applyAlignment="1">
      <alignment horizontal="center" vertical="center"/>
    </xf>
    <xf numFmtId="44" fontId="21" fillId="0" borderId="21" xfId="1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top"/>
    </xf>
    <xf numFmtId="0" fontId="0" fillId="0" borderId="19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44" fontId="6" fillId="3" borderId="18" xfId="3" applyNumberFormat="1" applyFont="1" applyBorder="1" applyAlignment="1" applyProtection="1">
      <alignment horizontal="right" vertical="center" shrinkToFit="1"/>
      <protection locked="0"/>
    </xf>
    <xf numFmtId="44" fontId="6" fillId="3" borderId="18" xfId="3" applyNumberFormat="1" applyFont="1" applyBorder="1" applyAlignment="1" applyProtection="1">
      <alignment horizontal="right" vertical="top" shrinkToFit="1"/>
      <protection locked="0"/>
    </xf>
    <xf numFmtId="0" fontId="15" fillId="3" borderId="18" xfId="3" applyFont="1" applyBorder="1" applyAlignment="1" applyProtection="1">
      <alignment horizontal="left" vertical="center" wrapText="1"/>
      <protection locked="0"/>
    </xf>
    <xf numFmtId="0" fontId="13" fillId="3" borderId="18" xfId="3" applyFont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center" vertical="top"/>
      <protection locked="0"/>
    </xf>
    <xf numFmtId="0" fontId="2" fillId="0" borderId="23" xfId="0" applyFont="1" applyFill="1" applyBorder="1" applyAlignment="1" applyProtection="1">
      <alignment horizontal="center" vertical="top"/>
      <protection locked="0"/>
    </xf>
    <xf numFmtId="0" fontId="2" fillId="0" borderId="25" xfId="0" applyFont="1" applyFill="1" applyBorder="1" applyAlignment="1" applyProtection="1">
      <alignment horizontal="center" vertical="top"/>
      <protection locked="0"/>
    </xf>
    <xf numFmtId="0" fontId="2" fillId="0" borderId="19" xfId="0" applyFont="1" applyFill="1" applyBorder="1" applyAlignment="1" applyProtection="1">
      <alignment horizontal="center" vertical="top"/>
      <protection locked="0"/>
    </xf>
    <xf numFmtId="0" fontId="19" fillId="0" borderId="22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19" fillId="0" borderId="24" xfId="0" applyFont="1" applyFill="1" applyBorder="1" applyAlignment="1" applyProtection="1">
      <alignment horizontal="center" vertical="center"/>
      <protection locked="0"/>
    </xf>
    <xf numFmtId="0" fontId="19" fillId="0" borderId="25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center" vertical="center"/>
      <protection locked="0"/>
    </xf>
    <xf numFmtId="0" fontId="19" fillId="0" borderId="32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25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5" fillId="0" borderId="22" xfId="0" applyFont="1" applyFill="1" applyBorder="1" applyAlignment="1">
      <alignment horizontal="left" vertical="center" wrapText="1"/>
    </xf>
    <xf numFmtId="0" fontId="25" fillId="0" borderId="24" xfId="0" applyFont="1" applyFill="1" applyBorder="1" applyAlignment="1">
      <alignment horizontal="left" vertical="center" wrapText="1"/>
    </xf>
    <xf numFmtId="0" fontId="25" fillId="0" borderId="22" xfId="0" applyFont="1" applyFill="1" applyBorder="1" applyAlignment="1">
      <alignment horizontal="left" vertical="center"/>
    </xf>
    <xf numFmtId="0" fontId="25" fillId="0" borderId="24" xfId="0" applyFont="1" applyFill="1" applyBorder="1" applyAlignment="1">
      <alignment horizontal="left" vertical="center"/>
    </xf>
    <xf numFmtId="0" fontId="25" fillId="0" borderId="33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/>
    </xf>
    <xf numFmtId="0" fontId="25" fillId="0" borderId="32" xfId="0" applyFont="1" applyFill="1" applyBorder="1" applyAlignment="1">
      <alignment horizontal="left" vertical="center"/>
    </xf>
    <xf numFmtId="0" fontId="23" fillId="4" borderId="12" xfId="5" applyFont="1" applyBorder="1" applyAlignment="1">
      <alignment horizontal="center" vertical="center" wrapText="1"/>
    </xf>
    <xf numFmtId="0" fontId="23" fillId="4" borderId="13" xfId="5" applyFont="1" applyBorder="1" applyAlignment="1">
      <alignment horizontal="center" vertical="center" wrapText="1"/>
    </xf>
    <xf numFmtId="0" fontId="23" fillId="4" borderId="14" xfId="5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left" vertical="center"/>
    </xf>
    <xf numFmtId="10" fontId="21" fillId="0" borderId="18" xfId="0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center" vertical="top"/>
    </xf>
    <xf numFmtId="0" fontId="21" fillId="0" borderId="1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top"/>
    </xf>
    <xf numFmtId="0" fontId="21" fillId="0" borderId="35" xfId="0" applyFont="1" applyFill="1" applyBorder="1" applyAlignment="1">
      <alignment horizontal="left" vertical="center"/>
    </xf>
    <xf numFmtId="0" fontId="22" fillId="4" borderId="18" xfId="5" applyFont="1" applyBorder="1" applyAlignment="1">
      <alignment horizontal="left" vertical="center"/>
    </xf>
    <xf numFmtId="0" fontId="20" fillId="0" borderId="19" xfId="0" applyFont="1" applyFill="1" applyBorder="1" applyAlignment="1">
      <alignment horizontal="left" vertical="top"/>
    </xf>
    <xf numFmtId="10" fontId="6" fillId="0" borderId="18" xfId="0" applyNumberFormat="1" applyFont="1" applyBorder="1"/>
    <xf numFmtId="10" fontId="20" fillId="3" borderId="15" xfId="3" applyNumberFormat="1" applyFont="1" applyAlignment="1" applyProtection="1">
      <alignment horizontal="center" vertical="top"/>
      <protection locked="0"/>
    </xf>
    <xf numFmtId="0" fontId="21" fillId="0" borderId="18" xfId="0" applyFont="1" applyFill="1" applyBorder="1" applyAlignment="1">
      <alignment horizontal="center" vertical="center" wrapText="1"/>
    </xf>
    <xf numFmtId="0" fontId="21" fillId="3" borderId="18" xfId="3" applyFont="1" applyBorder="1" applyAlignment="1" applyProtection="1">
      <alignment horizontal="left" vertical="center"/>
      <protection locked="0"/>
    </xf>
    <xf numFmtId="0" fontId="21" fillId="3" borderId="18" xfId="3" applyFont="1" applyBorder="1" applyAlignment="1" applyProtection="1">
      <alignment horizontal="left" vertical="center" wrapText="1"/>
      <protection locked="0"/>
    </xf>
    <xf numFmtId="0" fontId="20" fillId="0" borderId="18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horizontal="left" vertical="top" wrapText="1"/>
    </xf>
  </cellXfs>
  <cellStyles count="6">
    <cellStyle name="40% - Ênfase1" xfId="5" builtinId="31"/>
    <cellStyle name="Moeda" xfId="1" builtinId="4"/>
    <cellStyle name="Normal" xfId="0" builtinId="0"/>
    <cellStyle name="Nota" xfId="3" builtinId="10"/>
    <cellStyle name="Porcentagem" xfId="2" builtinId="5"/>
    <cellStyle name="Total" xfId="4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6803</xdr:colOff>
      <xdr:row>0</xdr:row>
      <xdr:rowOff>40822</xdr:rowOff>
    </xdr:from>
    <xdr:to>
      <xdr:col>5</xdr:col>
      <xdr:colOff>299357</xdr:colOff>
      <xdr:row>1</xdr:row>
      <xdr:rowOff>585107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160" y="40822"/>
          <a:ext cx="3000376" cy="646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abSelected="1" zoomScale="150" zoomScaleNormal="150" workbookViewId="0">
      <selection activeCell="N10" sqref="N10"/>
    </sheetView>
  </sheetViews>
  <sheetFormatPr defaultRowHeight="12.75" x14ac:dyDescent="0.2"/>
  <cols>
    <col min="1" max="1" width="6" customWidth="1"/>
    <col min="2" max="2" width="10.83203125" customWidth="1"/>
    <col min="3" max="3" width="8.5" customWidth="1"/>
    <col min="4" max="4" width="40.83203125" customWidth="1"/>
    <col min="5" max="5" width="6.5" customWidth="1"/>
    <col min="6" max="6" width="8.5" customWidth="1"/>
    <col min="7" max="8" width="10.83203125" customWidth="1"/>
    <col min="9" max="9" width="12" customWidth="1"/>
    <col min="10" max="11" width="2.83203125" customWidth="1"/>
  </cols>
  <sheetData>
    <row r="1" spans="1:15" ht="8.4499999999999993" customHeight="1" x14ac:dyDescent="0.2">
      <c r="A1" s="123"/>
      <c r="B1" s="124"/>
      <c r="C1" s="124"/>
      <c r="D1" s="124"/>
      <c r="E1" s="124"/>
      <c r="F1" s="124"/>
      <c r="G1" s="124"/>
      <c r="H1" s="124"/>
      <c r="I1" s="124"/>
      <c r="J1" s="41"/>
      <c r="K1" s="11"/>
    </row>
    <row r="2" spans="1:15" ht="51" customHeight="1" x14ac:dyDescent="0.2">
      <c r="A2" s="125"/>
      <c r="B2" s="126"/>
      <c r="C2" s="126"/>
      <c r="D2" s="126"/>
      <c r="E2" s="126"/>
      <c r="F2" s="126"/>
      <c r="G2" s="126"/>
      <c r="H2" s="126"/>
      <c r="I2" s="126"/>
      <c r="J2" s="42"/>
      <c r="K2" s="11"/>
    </row>
    <row r="3" spans="1:15" ht="15.75" customHeight="1" x14ac:dyDescent="0.2">
      <c r="A3" s="16" t="s">
        <v>39</v>
      </c>
      <c r="B3" s="17"/>
      <c r="C3" s="17"/>
      <c r="D3" s="17"/>
      <c r="E3" s="17"/>
      <c r="F3" s="17"/>
      <c r="G3" s="17"/>
      <c r="H3" s="17"/>
      <c r="I3" s="18"/>
      <c r="J3" s="42"/>
      <c r="K3" s="11"/>
    </row>
    <row r="4" spans="1:15" ht="13.5" customHeight="1" x14ac:dyDescent="0.2">
      <c r="A4" s="121" t="s">
        <v>40</v>
      </c>
      <c r="B4" s="122"/>
      <c r="C4" s="122"/>
      <c r="D4" s="122"/>
      <c r="E4" s="121" t="s">
        <v>41</v>
      </c>
      <c r="F4" s="122"/>
      <c r="G4" s="122"/>
      <c r="H4" s="122"/>
      <c r="I4" s="122"/>
      <c r="J4" s="42"/>
      <c r="K4" s="11"/>
    </row>
    <row r="5" spans="1:15" ht="8.4499999999999993" customHeight="1" x14ac:dyDescent="0.2">
      <c r="A5" s="13" t="s">
        <v>42</v>
      </c>
      <c r="B5" s="14"/>
      <c r="C5" s="14"/>
      <c r="D5" s="14"/>
      <c r="E5" s="63"/>
      <c r="F5" s="64"/>
      <c r="G5" s="65" t="s">
        <v>75</v>
      </c>
      <c r="H5" s="66"/>
      <c r="I5" s="169">
        <f>BDI!D15</f>
        <v>0.2034</v>
      </c>
      <c r="J5" s="81" t="s">
        <v>0</v>
      </c>
      <c r="K5" s="1"/>
    </row>
    <row r="6" spans="1:15" ht="8.4499999999999993" customHeight="1" x14ac:dyDescent="0.2">
      <c r="A6" s="44" t="s">
        <v>73</v>
      </c>
      <c r="B6" s="29"/>
      <c r="C6" s="29"/>
      <c r="D6" s="30" t="s">
        <v>74</v>
      </c>
      <c r="E6" s="31"/>
      <c r="F6" s="12"/>
      <c r="G6" s="32"/>
      <c r="H6" s="32"/>
      <c r="I6" s="32"/>
      <c r="J6" s="43"/>
      <c r="K6" s="1"/>
    </row>
    <row r="7" spans="1:15" ht="33.200000000000003" customHeight="1" x14ac:dyDescent="0.2">
      <c r="A7" s="45" t="s">
        <v>64</v>
      </c>
      <c r="B7" s="33" t="s">
        <v>65</v>
      </c>
      <c r="C7" s="34" t="s">
        <v>66</v>
      </c>
      <c r="D7" s="33" t="s">
        <v>67</v>
      </c>
      <c r="E7" s="33" t="s">
        <v>68</v>
      </c>
      <c r="F7" s="35" t="s">
        <v>69</v>
      </c>
      <c r="G7" s="36" t="s">
        <v>70</v>
      </c>
      <c r="H7" s="36" t="s">
        <v>71</v>
      </c>
      <c r="I7" s="36" t="s">
        <v>72</v>
      </c>
      <c r="J7" s="46" t="s">
        <v>1</v>
      </c>
      <c r="K7" s="5"/>
    </row>
    <row r="8" spans="1:15" ht="8.4499999999999993" customHeight="1" x14ac:dyDescent="0.2">
      <c r="A8" s="79" t="s">
        <v>77</v>
      </c>
      <c r="B8" s="79"/>
      <c r="C8" s="79"/>
      <c r="D8" s="79"/>
      <c r="E8" s="79"/>
      <c r="F8" s="79"/>
      <c r="G8" s="79"/>
      <c r="H8" s="79"/>
      <c r="I8" s="80">
        <f>I9</f>
        <v>76177</v>
      </c>
      <c r="J8" s="86" t="s">
        <v>2</v>
      </c>
      <c r="K8" s="2"/>
    </row>
    <row r="9" spans="1:15" ht="8.4499999999999993" customHeight="1" x14ac:dyDescent="0.2">
      <c r="A9" s="47">
        <v>1</v>
      </c>
      <c r="B9" s="37"/>
      <c r="C9" s="37"/>
      <c r="D9" s="38" t="s">
        <v>3</v>
      </c>
      <c r="E9" s="37"/>
      <c r="F9" s="37"/>
      <c r="G9" s="37"/>
      <c r="H9" s="37"/>
      <c r="I9" s="39">
        <f>I10+I29+I25+I34</f>
        <v>76177</v>
      </c>
      <c r="J9" s="48"/>
      <c r="K9" s="1"/>
    </row>
    <row r="10" spans="1:15" ht="8.4499999999999993" customHeight="1" x14ac:dyDescent="0.2">
      <c r="A10" s="49" t="s">
        <v>4</v>
      </c>
      <c r="B10" s="6"/>
      <c r="C10" s="6"/>
      <c r="D10" s="7" t="s">
        <v>5</v>
      </c>
      <c r="E10" s="6"/>
      <c r="F10" s="6"/>
      <c r="G10" s="58"/>
      <c r="H10" s="6"/>
      <c r="I10" s="8">
        <f>SUM(I11:I24)</f>
        <v>2290.8599999999997</v>
      </c>
      <c r="J10" s="48"/>
      <c r="K10" s="1"/>
    </row>
    <row r="11" spans="1:15" ht="24.95" customHeight="1" x14ac:dyDescent="0.2">
      <c r="A11" s="50" t="s">
        <v>6</v>
      </c>
      <c r="B11" s="72" t="s">
        <v>80</v>
      </c>
      <c r="C11" s="71">
        <v>91924</v>
      </c>
      <c r="D11" s="9" t="s">
        <v>7</v>
      </c>
      <c r="E11" s="4" t="s">
        <v>8</v>
      </c>
      <c r="F11" s="55">
        <v>93.48</v>
      </c>
      <c r="G11" s="119">
        <v>1.61</v>
      </c>
      <c r="H11" s="57">
        <f>ROUND(G11*(1+$I$5),2)</f>
        <v>1.94</v>
      </c>
      <c r="I11" s="15">
        <f>ROUND(H11*F11,2)</f>
        <v>181.35</v>
      </c>
      <c r="J11" s="82" t="s">
        <v>84</v>
      </c>
      <c r="K11" s="10"/>
    </row>
    <row r="12" spans="1:15" ht="24.95" customHeight="1" x14ac:dyDescent="0.2">
      <c r="A12" s="50" t="s">
        <v>9</v>
      </c>
      <c r="B12" s="72" t="s">
        <v>80</v>
      </c>
      <c r="C12" s="71">
        <v>91831</v>
      </c>
      <c r="D12" s="26" t="s">
        <v>45</v>
      </c>
      <c r="E12" s="4" t="s">
        <v>8</v>
      </c>
      <c r="F12" s="55">
        <v>31.16</v>
      </c>
      <c r="G12" s="119">
        <v>4.75</v>
      </c>
      <c r="H12" s="57">
        <f>ROUND(G12*(1+$I$5),2)</f>
        <v>5.72</v>
      </c>
      <c r="I12" s="15">
        <f>ROUND(H12*F12,2)</f>
        <v>178.24</v>
      </c>
      <c r="J12" s="82" t="s">
        <v>84</v>
      </c>
      <c r="K12" s="10"/>
      <c r="O12" s="40"/>
    </row>
    <row r="13" spans="1:15" ht="24.95" customHeight="1" x14ac:dyDescent="0.2">
      <c r="A13" s="50" t="s">
        <v>10</v>
      </c>
      <c r="B13" s="72" t="s">
        <v>80</v>
      </c>
      <c r="C13" s="71">
        <v>95813</v>
      </c>
      <c r="D13" s="9" t="s">
        <v>11</v>
      </c>
      <c r="E13" s="4" t="s">
        <v>12</v>
      </c>
      <c r="F13" s="55">
        <v>2</v>
      </c>
      <c r="G13" s="119">
        <v>12.09</v>
      </c>
      <c r="H13" s="57">
        <f>ROUND(G13*(1+$I$5),2)</f>
        <v>14.55</v>
      </c>
      <c r="I13" s="15">
        <f>ROUND(H13*F13,2)</f>
        <v>29.1</v>
      </c>
      <c r="J13" s="82" t="s">
        <v>84</v>
      </c>
      <c r="K13" s="10"/>
    </row>
    <row r="14" spans="1:15" ht="9" customHeight="1" x14ac:dyDescent="0.2">
      <c r="A14" s="51" t="s">
        <v>13</v>
      </c>
      <c r="B14" s="76" t="s">
        <v>80</v>
      </c>
      <c r="C14" s="71">
        <v>83446</v>
      </c>
      <c r="D14" s="26" t="s">
        <v>46</v>
      </c>
      <c r="E14" s="4" t="s">
        <v>12</v>
      </c>
      <c r="F14" s="56">
        <v>4</v>
      </c>
      <c r="G14" s="120">
        <v>140.66999999999999</v>
      </c>
      <c r="H14" s="57">
        <f>ROUND(G14*(1+$I$5),2)</f>
        <v>169.28</v>
      </c>
      <c r="I14" s="15">
        <f>ROUND(H14*F14,2)</f>
        <v>677.12</v>
      </c>
      <c r="J14" s="83" t="s">
        <v>84</v>
      </c>
      <c r="K14" s="1"/>
    </row>
    <row r="15" spans="1:15" ht="16.5" customHeight="1" x14ac:dyDescent="0.2">
      <c r="A15" s="51" t="s">
        <v>14</v>
      </c>
      <c r="B15" s="76" t="s">
        <v>80</v>
      </c>
      <c r="C15" s="72" t="s">
        <v>78</v>
      </c>
      <c r="D15" s="26" t="s">
        <v>15</v>
      </c>
      <c r="E15" s="4" t="s">
        <v>12</v>
      </c>
      <c r="F15" s="56">
        <v>1</v>
      </c>
      <c r="G15" s="120">
        <v>10.8</v>
      </c>
      <c r="H15" s="57">
        <f>ROUND(G15*(1+$I$5),2)</f>
        <v>13</v>
      </c>
      <c r="I15" s="15">
        <f>ROUND(H15*F15,2)</f>
        <v>13</v>
      </c>
      <c r="J15" s="83" t="s">
        <v>84</v>
      </c>
      <c r="K15" s="3"/>
    </row>
    <row r="16" spans="1:15" ht="24.95" customHeight="1" x14ac:dyDescent="0.2">
      <c r="A16" s="50" t="s">
        <v>16</v>
      </c>
      <c r="B16" s="72" t="s">
        <v>80</v>
      </c>
      <c r="C16" s="71">
        <v>91862</v>
      </c>
      <c r="D16" s="26" t="s">
        <v>47</v>
      </c>
      <c r="E16" s="4" t="s">
        <v>8</v>
      </c>
      <c r="F16" s="55">
        <v>3.8</v>
      </c>
      <c r="G16" s="119">
        <v>5.77</v>
      </c>
      <c r="H16" s="57">
        <f>ROUND(G16*(1+$I$5),2)</f>
        <v>6.94</v>
      </c>
      <c r="I16" s="15">
        <f>ROUND(H16*F16,2)</f>
        <v>26.37</v>
      </c>
      <c r="J16" s="82" t="s">
        <v>84</v>
      </c>
      <c r="K16" s="10"/>
    </row>
    <row r="17" spans="1:11" ht="16.5" customHeight="1" x14ac:dyDescent="0.2">
      <c r="A17" s="51" t="s">
        <v>17</v>
      </c>
      <c r="B17" s="76" t="s">
        <v>80</v>
      </c>
      <c r="C17" s="71">
        <v>93358</v>
      </c>
      <c r="D17" s="26" t="s">
        <v>48</v>
      </c>
      <c r="E17" s="4" t="s">
        <v>18</v>
      </c>
      <c r="F17" s="56">
        <v>0.91</v>
      </c>
      <c r="G17" s="120">
        <v>56.17</v>
      </c>
      <c r="H17" s="57">
        <f>ROUND(G17*(1+$I$5),2)</f>
        <v>67.59</v>
      </c>
      <c r="I17" s="15">
        <f>ROUND(H17*F17,2)</f>
        <v>61.51</v>
      </c>
      <c r="J17" s="83" t="s">
        <v>84</v>
      </c>
      <c r="K17" s="3"/>
    </row>
    <row r="18" spans="1:11" ht="16.5" customHeight="1" x14ac:dyDescent="0.2">
      <c r="A18" s="51" t="s">
        <v>19</v>
      </c>
      <c r="B18" s="76" t="s">
        <v>80</v>
      </c>
      <c r="C18" s="71">
        <v>93382</v>
      </c>
      <c r="D18" s="26" t="s">
        <v>49</v>
      </c>
      <c r="E18" s="4" t="s">
        <v>18</v>
      </c>
      <c r="F18" s="56">
        <v>0.87</v>
      </c>
      <c r="G18" s="120">
        <v>22.07</v>
      </c>
      <c r="H18" s="57">
        <f>ROUND(G18*(1+$I$5),2)</f>
        <v>26.56</v>
      </c>
      <c r="I18" s="15">
        <f>ROUND(H18*F18,2)</f>
        <v>23.11</v>
      </c>
      <c r="J18" s="83" t="s">
        <v>84</v>
      </c>
      <c r="K18" s="3"/>
    </row>
    <row r="19" spans="1:11" ht="24.95" customHeight="1" x14ac:dyDescent="0.2">
      <c r="A19" s="50" t="s">
        <v>20</v>
      </c>
      <c r="B19" s="72" t="s">
        <v>80</v>
      </c>
      <c r="C19" s="71">
        <v>91911</v>
      </c>
      <c r="D19" s="26" t="s">
        <v>50</v>
      </c>
      <c r="E19" s="4" t="s">
        <v>12</v>
      </c>
      <c r="F19" s="55">
        <v>3</v>
      </c>
      <c r="G19" s="119">
        <v>8.49</v>
      </c>
      <c r="H19" s="57">
        <f>ROUND(G19*(1+$I$5),2)</f>
        <v>10.220000000000001</v>
      </c>
      <c r="I19" s="15">
        <f>ROUND(H19*F19,2)</f>
        <v>30.66</v>
      </c>
      <c r="J19" s="82" t="s">
        <v>84</v>
      </c>
      <c r="K19" s="10"/>
    </row>
    <row r="20" spans="1:11" ht="24.95" customHeight="1" x14ac:dyDescent="0.2">
      <c r="A20" s="52">
        <v>40179</v>
      </c>
      <c r="B20" s="72" t="s">
        <v>81</v>
      </c>
      <c r="C20" s="68">
        <v>1</v>
      </c>
      <c r="D20" s="26" t="s">
        <v>51</v>
      </c>
      <c r="E20" s="4" t="s">
        <v>12</v>
      </c>
      <c r="F20" s="55">
        <v>4</v>
      </c>
      <c r="G20" s="119">
        <v>157.25</v>
      </c>
      <c r="H20" s="57">
        <f>ROUND(G20*(1+$I$5),2)</f>
        <v>189.23</v>
      </c>
      <c r="I20" s="15">
        <f>ROUND(H20*F20,2)</f>
        <v>756.92</v>
      </c>
      <c r="J20" s="82" t="s">
        <v>84</v>
      </c>
      <c r="K20" s="10"/>
    </row>
    <row r="21" spans="1:11" ht="24.95" customHeight="1" x14ac:dyDescent="0.2">
      <c r="A21" s="52">
        <v>40544</v>
      </c>
      <c r="B21" s="72" t="s">
        <v>81</v>
      </c>
      <c r="C21" s="68">
        <v>2</v>
      </c>
      <c r="D21" s="26" t="s">
        <v>52</v>
      </c>
      <c r="E21" s="4" t="s">
        <v>12</v>
      </c>
      <c r="F21" s="55">
        <v>1</v>
      </c>
      <c r="G21" s="119">
        <v>120</v>
      </c>
      <c r="H21" s="57">
        <f>ROUND(G21*(1+$I$5),2)</f>
        <v>144.41</v>
      </c>
      <c r="I21" s="15">
        <f>ROUND(H21*F21,2)</f>
        <v>144.41</v>
      </c>
      <c r="J21" s="82" t="s">
        <v>84</v>
      </c>
      <c r="K21" s="10"/>
    </row>
    <row r="22" spans="1:11" ht="33.200000000000003" customHeight="1" x14ac:dyDescent="0.2">
      <c r="A22" s="52">
        <v>40909</v>
      </c>
      <c r="B22" s="72" t="s">
        <v>81</v>
      </c>
      <c r="C22" s="68">
        <v>3</v>
      </c>
      <c r="D22" s="26" t="s">
        <v>53</v>
      </c>
      <c r="E22" s="4" t="s">
        <v>12</v>
      </c>
      <c r="F22" s="55">
        <v>1</v>
      </c>
      <c r="G22" s="119">
        <v>85</v>
      </c>
      <c r="H22" s="57">
        <f>ROUND(G22*(1+$I$5),2)</f>
        <v>102.29</v>
      </c>
      <c r="I22" s="15">
        <f>ROUND(H22*F22,2)</f>
        <v>102.29</v>
      </c>
      <c r="J22" s="82" t="s">
        <v>84</v>
      </c>
      <c r="K22" s="10"/>
    </row>
    <row r="23" spans="1:11" ht="18" customHeight="1" x14ac:dyDescent="0.2">
      <c r="A23" s="53">
        <v>41275</v>
      </c>
      <c r="B23" s="76" t="s">
        <v>82</v>
      </c>
      <c r="C23" s="68">
        <v>1</v>
      </c>
      <c r="D23" s="26" t="s">
        <v>54</v>
      </c>
      <c r="E23" s="4" t="s">
        <v>21</v>
      </c>
      <c r="F23" s="56">
        <v>12</v>
      </c>
      <c r="G23" s="120">
        <v>4.46</v>
      </c>
      <c r="H23" s="57">
        <f>ROUND(G23*(1+$I$5),2)</f>
        <v>5.37</v>
      </c>
      <c r="I23" s="15">
        <f>ROUND(H23*F23,2)</f>
        <v>64.44</v>
      </c>
      <c r="J23" s="83" t="s">
        <v>84</v>
      </c>
      <c r="K23" s="3"/>
    </row>
    <row r="24" spans="1:11" ht="16.5" customHeight="1" x14ac:dyDescent="0.2">
      <c r="A24" s="53">
        <v>41640</v>
      </c>
      <c r="B24" s="76" t="s">
        <v>83</v>
      </c>
      <c r="C24" s="71">
        <v>392</v>
      </c>
      <c r="D24" s="26" t="s">
        <v>55</v>
      </c>
      <c r="E24" s="4" t="s">
        <v>12</v>
      </c>
      <c r="F24" s="56">
        <v>3</v>
      </c>
      <c r="G24" s="120">
        <v>0.65</v>
      </c>
      <c r="H24" s="57">
        <f>ROUND(G24*(1+$I$5),2)</f>
        <v>0.78</v>
      </c>
      <c r="I24" s="15">
        <f>ROUND(H24*F24,2)</f>
        <v>2.34</v>
      </c>
      <c r="J24" s="83" t="s">
        <v>84</v>
      </c>
      <c r="K24" s="3"/>
    </row>
    <row r="25" spans="1:11" ht="8.4499999999999993" customHeight="1" x14ac:dyDescent="0.2">
      <c r="A25" s="49" t="s">
        <v>22</v>
      </c>
      <c r="B25" s="6"/>
      <c r="C25" s="6"/>
      <c r="D25" s="7" t="s">
        <v>23</v>
      </c>
      <c r="E25" s="6"/>
      <c r="F25" s="6"/>
      <c r="G25" s="20"/>
      <c r="H25" s="6"/>
      <c r="I25" s="8">
        <f>SUM(I26:I28)</f>
        <v>19593.329999999998</v>
      </c>
      <c r="J25" s="84"/>
      <c r="K25" s="1"/>
    </row>
    <row r="26" spans="1:11" ht="41.85" customHeight="1" x14ac:dyDescent="0.2">
      <c r="A26" s="50" t="s">
        <v>24</v>
      </c>
      <c r="B26" s="72" t="s">
        <v>81</v>
      </c>
      <c r="C26" s="68">
        <v>4</v>
      </c>
      <c r="D26" s="26" t="s">
        <v>56</v>
      </c>
      <c r="E26" s="4" t="s">
        <v>12</v>
      </c>
      <c r="F26" s="55">
        <v>23</v>
      </c>
      <c r="G26" s="119">
        <v>673.25</v>
      </c>
      <c r="H26" s="57">
        <f>ROUND(G26*(1+$I$5),2)</f>
        <v>810.19</v>
      </c>
      <c r="I26" s="15">
        <f>ROUND(H26*F26,2)</f>
        <v>18634.37</v>
      </c>
      <c r="J26" s="82" t="s">
        <v>84</v>
      </c>
      <c r="K26" s="10"/>
    </row>
    <row r="27" spans="1:11" ht="16.5" customHeight="1" x14ac:dyDescent="0.2">
      <c r="A27" s="51" t="s">
        <v>25</v>
      </c>
      <c r="B27" s="76" t="s">
        <v>80</v>
      </c>
      <c r="C27" s="67">
        <v>97064</v>
      </c>
      <c r="D27" s="26" t="s">
        <v>57</v>
      </c>
      <c r="E27" s="4" t="s">
        <v>8</v>
      </c>
      <c r="F27" s="56">
        <v>7</v>
      </c>
      <c r="G27" s="120">
        <v>15.27</v>
      </c>
      <c r="H27" s="57">
        <f>ROUND(G27*(1+$I$5),2)</f>
        <v>18.38</v>
      </c>
      <c r="I27" s="15">
        <f>ROUND(H27*F27,2)</f>
        <v>128.66</v>
      </c>
      <c r="J27" s="83" t="s">
        <v>84</v>
      </c>
      <c r="K27" s="3"/>
    </row>
    <row r="28" spans="1:11" ht="18" customHeight="1" x14ac:dyDescent="0.2">
      <c r="A28" s="51" t="s">
        <v>26</v>
      </c>
      <c r="B28" s="76" t="s">
        <v>82</v>
      </c>
      <c r="C28" s="69">
        <v>2</v>
      </c>
      <c r="D28" s="26" t="s">
        <v>44</v>
      </c>
      <c r="E28" s="4" t="s">
        <v>12</v>
      </c>
      <c r="F28" s="56">
        <v>46</v>
      </c>
      <c r="G28" s="120">
        <v>15</v>
      </c>
      <c r="H28" s="57">
        <f>ROUND(G28*(1+$I$5),2)</f>
        <v>18.05</v>
      </c>
      <c r="I28" s="15">
        <f>ROUND(H28*F28,2)</f>
        <v>830.3</v>
      </c>
      <c r="J28" s="83" t="s">
        <v>84</v>
      </c>
      <c r="K28" s="3"/>
    </row>
    <row r="29" spans="1:11" ht="8.4499999999999993" customHeight="1" x14ac:dyDescent="0.2">
      <c r="A29" s="49" t="s">
        <v>27</v>
      </c>
      <c r="B29" s="6"/>
      <c r="C29" s="6"/>
      <c r="D29" s="7" t="s">
        <v>28</v>
      </c>
      <c r="E29" s="6"/>
      <c r="F29" s="6"/>
      <c r="G29" s="20"/>
      <c r="H29" s="6"/>
      <c r="I29" s="8">
        <f>SUM(I30:I33)</f>
        <v>45383.74</v>
      </c>
      <c r="J29" s="84"/>
      <c r="K29" s="1"/>
    </row>
    <row r="30" spans="1:11" ht="8.4499999999999993" customHeight="1" x14ac:dyDescent="0.2">
      <c r="A30" s="51" t="s">
        <v>29</v>
      </c>
      <c r="B30" s="76" t="s">
        <v>82</v>
      </c>
      <c r="C30" s="69">
        <v>4</v>
      </c>
      <c r="D30" s="26" t="s">
        <v>58</v>
      </c>
      <c r="E30" s="4" t="s">
        <v>12</v>
      </c>
      <c r="F30" s="56">
        <v>1</v>
      </c>
      <c r="G30" s="120">
        <v>2272</v>
      </c>
      <c r="H30" s="57">
        <f>ROUND(G30*(1+$I$5),2)</f>
        <v>2734.12</v>
      </c>
      <c r="I30" s="15">
        <f>ROUND(H30*F30,2)</f>
        <v>2734.12</v>
      </c>
      <c r="J30" s="83" t="s">
        <v>84</v>
      </c>
      <c r="K30" s="1"/>
    </row>
    <row r="31" spans="1:11" ht="26.25" customHeight="1" x14ac:dyDescent="0.2">
      <c r="A31" s="50" t="s">
        <v>30</v>
      </c>
      <c r="B31" s="72" t="s">
        <v>82</v>
      </c>
      <c r="C31" s="68">
        <v>3</v>
      </c>
      <c r="D31" s="26" t="s">
        <v>59</v>
      </c>
      <c r="E31" s="4" t="s">
        <v>12</v>
      </c>
      <c r="F31" s="55">
        <v>1</v>
      </c>
      <c r="G31" s="119">
        <v>5545.6</v>
      </c>
      <c r="H31" s="57">
        <f>ROUND(G31*(1+$I$5),2)</f>
        <v>6673.58</v>
      </c>
      <c r="I31" s="15">
        <f>ROUND(H31*F31,2)</f>
        <v>6673.58</v>
      </c>
      <c r="J31" s="82" t="s">
        <v>84</v>
      </c>
      <c r="K31" s="10"/>
    </row>
    <row r="32" spans="1:11" ht="16.7" customHeight="1" x14ac:dyDescent="0.2">
      <c r="A32" s="51" t="s">
        <v>31</v>
      </c>
      <c r="B32" s="76" t="s">
        <v>81</v>
      </c>
      <c r="C32" s="69">
        <v>5</v>
      </c>
      <c r="D32" s="26" t="s">
        <v>32</v>
      </c>
      <c r="E32" s="4" t="s">
        <v>21</v>
      </c>
      <c r="F32" s="59">
        <v>1552.95</v>
      </c>
      <c r="G32" s="120">
        <v>18.920000000000002</v>
      </c>
      <c r="H32" s="57">
        <f>ROUND(G32*(1+$I$5),2)</f>
        <v>22.77</v>
      </c>
      <c r="I32" s="15">
        <f>ROUND(H32*F32,2)</f>
        <v>35360.67</v>
      </c>
      <c r="J32" s="83" t="s">
        <v>84</v>
      </c>
      <c r="K32" s="3"/>
    </row>
    <row r="33" spans="1:11" ht="8.25" customHeight="1" x14ac:dyDescent="0.2">
      <c r="A33" s="51" t="s">
        <v>33</v>
      </c>
      <c r="B33" s="76" t="s">
        <v>83</v>
      </c>
      <c r="C33" s="70">
        <v>4030</v>
      </c>
      <c r="D33" s="26" t="s">
        <v>60</v>
      </c>
      <c r="E33" s="4" t="s">
        <v>21</v>
      </c>
      <c r="F33" s="56">
        <v>134.36000000000001</v>
      </c>
      <c r="G33" s="120">
        <v>3.81</v>
      </c>
      <c r="H33" s="57">
        <f>ROUND(G33*(1+$I$5),2)</f>
        <v>4.58</v>
      </c>
      <c r="I33" s="15">
        <f>ROUND(H33*F33,2)</f>
        <v>615.37</v>
      </c>
      <c r="J33" s="83" t="s">
        <v>84</v>
      </c>
      <c r="K33" s="1"/>
    </row>
    <row r="34" spans="1:11" ht="8.4499999999999993" customHeight="1" x14ac:dyDescent="0.2">
      <c r="A34" s="49" t="s">
        <v>34</v>
      </c>
      <c r="B34" s="6"/>
      <c r="C34" s="6"/>
      <c r="D34" s="7" t="s">
        <v>35</v>
      </c>
      <c r="E34" s="6"/>
      <c r="F34" s="6"/>
      <c r="G34" s="20"/>
      <c r="H34" s="6"/>
      <c r="I34" s="8">
        <f>SUM(I35:I37)</f>
        <v>8909.07</v>
      </c>
      <c r="J34" s="84"/>
      <c r="K34" s="1"/>
    </row>
    <row r="35" spans="1:11" ht="8.4499999999999993" customHeight="1" x14ac:dyDescent="0.2">
      <c r="A35" s="51" t="s">
        <v>36</v>
      </c>
      <c r="B35" s="76" t="s">
        <v>80</v>
      </c>
      <c r="C35" s="73" t="s">
        <v>79</v>
      </c>
      <c r="D35" s="26" t="s">
        <v>61</v>
      </c>
      <c r="E35" s="25" t="s">
        <v>43</v>
      </c>
      <c r="F35" s="56">
        <v>2.5</v>
      </c>
      <c r="G35" s="120">
        <v>160</v>
      </c>
      <c r="H35" s="57">
        <f>ROUND(G35*(1+$I$5),2)</f>
        <v>192.54</v>
      </c>
      <c r="I35" s="15">
        <f>ROUND(H35*F35,2)</f>
        <v>481.35</v>
      </c>
      <c r="J35" s="83" t="s">
        <v>84</v>
      </c>
      <c r="K35" s="1"/>
    </row>
    <row r="36" spans="1:11" ht="24.95" customHeight="1" x14ac:dyDescent="0.2">
      <c r="A36" s="54" t="s">
        <v>37</v>
      </c>
      <c r="B36" s="77" t="s">
        <v>81</v>
      </c>
      <c r="C36" s="74">
        <v>6</v>
      </c>
      <c r="D36" s="27" t="s">
        <v>62</v>
      </c>
      <c r="E36" s="4" t="s">
        <v>12</v>
      </c>
      <c r="F36" s="60">
        <v>1</v>
      </c>
      <c r="G36" s="119">
        <v>6900</v>
      </c>
      <c r="H36" s="62">
        <f>ROUND(G36*(1+$I$5),2)</f>
        <v>8303.4599999999991</v>
      </c>
      <c r="I36" s="19">
        <f>ROUND(H36*F36,2)</f>
        <v>8303.4599999999991</v>
      </c>
      <c r="J36" s="82" t="s">
        <v>84</v>
      </c>
      <c r="K36" s="10"/>
    </row>
    <row r="37" spans="1:11" ht="16.5" customHeight="1" x14ac:dyDescent="0.2">
      <c r="A37" s="23" t="s">
        <v>38</v>
      </c>
      <c r="B37" s="78" t="s">
        <v>82</v>
      </c>
      <c r="C37" s="75">
        <v>5</v>
      </c>
      <c r="D37" s="28" t="s">
        <v>63</v>
      </c>
      <c r="E37" s="4" t="s">
        <v>12</v>
      </c>
      <c r="F37" s="61">
        <v>1</v>
      </c>
      <c r="G37" s="120">
        <v>103.26</v>
      </c>
      <c r="H37" s="24">
        <f>ROUND(G37*(1+$I$5),2)</f>
        <v>124.26</v>
      </c>
      <c r="I37" s="24">
        <f>ROUND(H37*F37,2)</f>
        <v>124.26</v>
      </c>
      <c r="J37" s="85" t="s">
        <v>84</v>
      </c>
      <c r="K37" s="3"/>
    </row>
    <row r="38" spans="1:11" ht="8.4499999999999993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2"/>
      <c r="K38" s="21"/>
    </row>
    <row r="39" spans="1:11" ht="8.4499999999999993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1"/>
    </row>
    <row r="40" spans="1:1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">
      <c r="D41" s="115"/>
    </row>
    <row r="42" spans="1:11" x14ac:dyDescent="0.2">
      <c r="D42" s="116" t="s">
        <v>90</v>
      </c>
    </row>
  </sheetData>
  <sheetProtection algorithmName="SHA-512" hashValue="JD/MDr2uzlaOdekumDCM9wJkRSlevQAnwdiKPBkjMT888I7MFGyWZ8YLxkxNwscgB2xEyL1XA81YgLebD1iVkg==" saltValue="j6l3LPyaE7JGJ9rMnOdCMw==" spinCount="100000" sheet="1" objects="1" scenarios="1"/>
  <mergeCells count="11">
    <mergeCell ref="A5:F5"/>
    <mergeCell ref="A1:I2"/>
    <mergeCell ref="A3:I3"/>
    <mergeCell ref="A4:D4"/>
    <mergeCell ref="E4:I4"/>
    <mergeCell ref="G5:H5"/>
    <mergeCell ref="A6:C6"/>
    <mergeCell ref="A8:H8"/>
    <mergeCell ref="G6:I6"/>
    <mergeCell ref="J38:J39"/>
    <mergeCell ref="A39:I39"/>
  </mergeCells>
  <pageMargins left="0.7" right="0.7" top="0.75" bottom="0.75" header="0.3" footer="0.3"/>
  <pageSetup paperSize="9" scale="103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zoomScale="130" zoomScaleNormal="130" workbookViewId="0">
      <selection activeCell="I23" sqref="I23"/>
    </sheetView>
  </sheetViews>
  <sheetFormatPr defaultRowHeight="12.75" x14ac:dyDescent="0.2"/>
  <cols>
    <col min="1" max="1" width="6" style="88" customWidth="1"/>
    <col min="2" max="2" width="4.6640625" style="88" customWidth="1"/>
    <col min="3" max="3" width="6.1640625" style="88" customWidth="1"/>
    <col min="4" max="4" width="8.5" style="88" customWidth="1"/>
    <col min="5" max="5" width="4.83203125" style="88" customWidth="1"/>
    <col min="6" max="6" width="14.33203125" style="88" customWidth="1"/>
    <col min="7" max="7" width="11.83203125" style="88" customWidth="1"/>
    <col min="8" max="8" width="8.5" style="88" customWidth="1"/>
    <col min="9" max="9" width="11.6640625" style="88" customWidth="1"/>
    <col min="10" max="10" width="7.33203125" style="88" customWidth="1"/>
    <col min="11" max="11" width="12.5" style="88" customWidth="1"/>
    <col min="12" max="12" width="4.33203125" style="88" customWidth="1"/>
    <col min="13" max="25" width="9.33203125" style="88"/>
  </cols>
  <sheetData>
    <row r="1" spans="1:12" ht="18" customHeight="1" x14ac:dyDescent="0.2">
      <c r="A1" s="127" t="s">
        <v>91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  <c r="L1" s="87"/>
    </row>
    <row r="2" spans="1:12" ht="20.25" customHeight="1" x14ac:dyDescent="0.2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2"/>
    </row>
    <row r="3" spans="1:12" ht="14.25" customHeight="1" x14ac:dyDescent="0.2">
      <c r="A3" s="100" t="s">
        <v>85</v>
      </c>
      <c r="B3" s="100"/>
      <c r="C3" s="100"/>
      <c r="D3" s="100"/>
      <c r="E3" s="100"/>
      <c r="F3" s="100"/>
      <c r="G3" s="100" t="s">
        <v>86</v>
      </c>
      <c r="H3" s="100"/>
      <c r="I3" s="100" t="s">
        <v>87</v>
      </c>
      <c r="J3" s="100"/>
      <c r="K3" s="101" t="s">
        <v>76</v>
      </c>
    </row>
    <row r="4" spans="1:12" ht="16.5" customHeight="1" x14ac:dyDescent="0.15">
      <c r="A4" s="93" t="str">
        <f>'Planilha Orçamentária'!A10</f>
        <v>1.1</v>
      </c>
      <c r="B4" s="95" t="str">
        <f>'Planilha Orçamentária'!D10</f>
        <v>ILUMINAÇÃO EXTERNA</v>
      </c>
      <c r="C4" s="95"/>
      <c r="D4" s="95"/>
      <c r="E4" s="95"/>
      <c r="F4" s="95"/>
      <c r="G4" s="97">
        <f>H4*K4</f>
        <v>2290.8599999999997</v>
      </c>
      <c r="H4" s="102">
        <v>1</v>
      </c>
      <c r="I4" s="96" t="s">
        <v>88</v>
      </c>
      <c r="J4" s="96" t="s">
        <v>88</v>
      </c>
      <c r="K4" s="112">
        <f>'Planilha Orçamentária'!I10</f>
        <v>2290.8599999999997</v>
      </c>
    </row>
    <row r="5" spans="1:12" ht="12.75" customHeight="1" x14ac:dyDescent="0.15">
      <c r="A5" s="117" t="str">
        <f>'Planilha Orçamentária'!A25</f>
        <v>1.2</v>
      </c>
      <c r="B5" s="95" t="str">
        <f>'Planilha Orçamentária'!D25</f>
        <v>ILUMINAÇÃO INTERNA</v>
      </c>
      <c r="C5" s="95"/>
      <c r="D5" s="95"/>
      <c r="E5" s="95"/>
      <c r="F5" s="95"/>
      <c r="G5" s="97">
        <f>H5*K5</f>
        <v>19593.329999999998</v>
      </c>
      <c r="H5" s="103">
        <v>1</v>
      </c>
      <c r="I5" s="96" t="s">
        <v>88</v>
      </c>
      <c r="J5" s="96" t="s">
        <v>88</v>
      </c>
      <c r="K5" s="112">
        <f>'Planilha Orçamentária'!I25</f>
        <v>19593.329999999998</v>
      </c>
    </row>
    <row r="6" spans="1:12" ht="14.25" customHeight="1" x14ac:dyDescent="0.2">
      <c r="A6" s="117" t="str">
        <f>'Planilha Orçamentária'!A29</f>
        <v>1.3</v>
      </c>
      <c r="B6" s="95" t="str">
        <f>'Planilha Orçamentária'!D29</f>
        <v>IMPERMEABILIZAÇÃO DO TELHADO</v>
      </c>
      <c r="C6" s="95"/>
      <c r="D6" s="95"/>
      <c r="E6" s="95"/>
      <c r="F6" s="95"/>
      <c r="G6" s="98">
        <f>ROUND(K6*H6,2)</f>
        <v>18153.5</v>
      </c>
      <c r="H6" s="103">
        <v>0.4</v>
      </c>
      <c r="I6" s="98">
        <f>ROUND(K6*J6,2)</f>
        <v>27230.240000000002</v>
      </c>
      <c r="J6" s="102">
        <v>0.6</v>
      </c>
      <c r="K6" s="112">
        <f>'Planilha Orçamentária'!I29</f>
        <v>45383.74</v>
      </c>
    </row>
    <row r="7" spans="1:12" ht="12" customHeight="1" x14ac:dyDescent="0.2">
      <c r="A7" s="118" t="str">
        <f>'Planilha Orçamentária'!A34</f>
        <v>1.4</v>
      </c>
      <c r="B7" s="99" t="str">
        <f>'Planilha Orçamentária'!D34</f>
        <v>DIVERSOS</v>
      </c>
      <c r="C7" s="99"/>
      <c r="D7" s="99"/>
      <c r="E7" s="99"/>
      <c r="F7" s="99"/>
      <c r="G7" s="105">
        <f>ROUND(K7*H7,2)</f>
        <v>4454.54</v>
      </c>
      <c r="H7" s="106">
        <v>0.5</v>
      </c>
      <c r="I7" s="105">
        <f>ROUND(K7*J7,2)</f>
        <v>4454.54</v>
      </c>
      <c r="J7" s="107">
        <v>0.5</v>
      </c>
      <c r="K7" s="113">
        <f>'Planilha Orçamentária'!I34</f>
        <v>8909.07</v>
      </c>
    </row>
    <row r="8" spans="1:12" x14ac:dyDescent="0.2">
      <c r="A8" s="108" t="s">
        <v>89</v>
      </c>
      <c r="B8" s="109"/>
      <c r="C8" s="109"/>
      <c r="D8" s="109"/>
      <c r="E8" s="109"/>
      <c r="F8" s="109"/>
      <c r="G8" s="111">
        <f>SUM(G4:G7)</f>
        <v>44492.23</v>
      </c>
      <c r="H8" s="104">
        <f>G8/K8</f>
        <v>0.58406382503905385</v>
      </c>
      <c r="I8" s="111">
        <f>I6+I7</f>
        <v>31684.780000000002</v>
      </c>
      <c r="J8" s="104">
        <f>I8/K8</f>
        <v>0.41593630623416522</v>
      </c>
      <c r="K8" s="110">
        <f>'Planilha Orçamentária'!I9</f>
        <v>76177</v>
      </c>
    </row>
    <row r="10" spans="1:12" x14ac:dyDescent="0.2">
      <c r="A10" s="89"/>
      <c r="B10" s="89"/>
      <c r="C10" s="89"/>
      <c r="D10" s="89"/>
      <c r="E10" s="114"/>
      <c r="F10" s="114"/>
      <c r="G10" s="114"/>
      <c r="H10" s="114"/>
      <c r="I10" s="90"/>
    </row>
    <row r="11" spans="1:12" x14ac:dyDescent="0.2">
      <c r="E11" s="94" t="s">
        <v>90</v>
      </c>
      <c r="F11" s="94"/>
      <c r="G11" s="94"/>
      <c r="H11" s="94"/>
    </row>
  </sheetData>
  <sheetProtection algorithmName="SHA-512" hashValue="xCKI4zAfRfIMllzgRj2ImX4ceVukeyS8x7v3UDLZBkwR17zfqbxlr5ULFRfIFY+b8S1VDLqLdQ7JOAv9YKCzfQ==" saltValue="cajarYCnak8+BJDyfrKXIw==" spinCount="100000" sheet="1" objects="1" scenarios="1"/>
  <mergeCells count="11">
    <mergeCell ref="A8:F8"/>
    <mergeCell ref="A1:K2"/>
    <mergeCell ref="E10:H10"/>
    <mergeCell ref="E11:H11"/>
    <mergeCell ref="B4:F4"/>
    <mergeCell ref="B5:F5"/>
    <mergeCell ref="B6:F6"/>
    <mergeCell ref="B7:F7"/>
    <mergeCell ref="A3:F3"/>
    <mergeCell ref="G3:H3"/>
    <mergeCell ref="I3:J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="130" zoomScaleNormal="130" workbookViewId="0">
      <selection activeCell="H24" sqref="H24"/>
    </sheetView>
  </sheetViews>
  <sheetFormatPr defaultRowHeight="12.75" x14ac:dyDescent="0.2"/>
  <cols>
    <col min="1" max="1" width="22.83203125" customWidth="1"/>
    <col min="2" max="2" width="26.5" customWidth="1"/>
  </cols>
  <sheetData>
    <row r="1" spans="1:17" x14ac:dyDescent="0.2">
      <c r="A1" s="171" t="s">
        <v>95</v>
      </c>
      <c r="B1" s="171"/>
      <c r="C1" s="171"/>
      <c r="D1" s="171"/>
      <c r="E1" s="171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x14ac:dyDescent="0.2">
      <c r="A2" s="172" t="s">
        <v>40</v>
      </c>
      <c r="B2" s="172"/>
      <c r="C2" s="173" t="s">
        <v>41</v>
      </c>
      <c r="D2" s="173"/>
      <c r="E2" s="173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18" customHeight="1" x14ac:dyDescent="0.2">
      <c r="A3" s="174" t="s">
        <v>97</v>
      </c>
      <c r="B3" s="174" t="s">
        <v>96</v>
      </c>
      <c r="C3" s="175" t="s">
        <v>98</v>
      </c>
      <c r="D3" s="175"/>
      <c r="E3" s="175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2">
      <c r="A4" s="92" t="s">
        <v>99</v>
      </c>
      <c r="B4" s="92"/>
      <c r="C4" s="92"/>
      <c r="D4" s="92"/>
      <c r="E4" s="92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x14ac:dyDescent="0.2">
      <c r="A5" s="100" t="s">
        <v>100</v>
      </c>
      <c r="B5" s="100"/>
      <c r="C5" s="167" t="s">
        <v>101</v>
      </c>
      <c r="D5" s="100" t="s">
        <v>102</v>
      </c>
      <c r="E5" s="100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7" x14ac:dyDescent="0.2">
      <c r="A6" s="157" t="s">
        <v>103</v>
      </c>
      <c r="B6" s="158"/>
      <c r="C6" s="159" t="s">
        <v>113</v>
      </c>
      <c r="D6" s="170">
        <v>0.05</v>
      </c>
      <c r="E6" s="170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17" x14ac:dyDescent="0.2">
      <c r="A7" s="157" t="s">
        <v>104</v>
      </c>
      <c r="B7" s="158"/>
      <c r="C7" s="159" t="s">
        <v>114</v>
      </c>
      <c r="D7" s="170">
        <v>0.01</v>
      </c>
      <c r="E7" s="170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1:17" x14ac:dyDescent="0.2">
      <c r="A8" s="157" t="s">
        <v>105</v>
      </c>
      <c r="B8" s="158"/>
      <c r="C8" s="159" t="s">
        <v>115</v>
      </c>
      <c r="D8" s="170">
        <v>1.2200000000000001E-2</v>
      </c>
      <c r="E8" s="170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x14ac:dyDescent="0.2">
      <c r="A9" s="157" t="s">
        <v>106</v>
      </c>
      <c r="B9" s="158"/>
      <c r="C9" s="159" t="s">
        <v>116</v>
      </c>
      <c r="D9" s="170">
        <v>0.01</v>
      </c>
      <c r="E9" s="170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x14ac:dyDescent="0.2">
      <c r="A10" s="160" t="s">
        <v>107</v>
      </c>
      <c r="B10" s="161"/>
      <c r="C10" s="159" t="s">
        <v>117</v>
      </c>
      <c r="D10" s="170">
        <v>7.0000000000000007E-2</v>
      </c>
      <c r="E10" s="170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</row>
    <row r="11" spans="1:17" x14ac:dyDescent="0.2">
      <c r="A11" s="162" t="s">
        <v>108</v>
      </c>
      <c r="B11" s="163" t="s">
        <v>109</v>
      </c>
      <c r="C11" s="159" t="s">
        <v>118</v>
      </c>
      <c r="D11" s="170">
        <v>6.4999999999999997E-3</v>
      </c>
      <c r="E11" s="170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</row>
    <row r="12" spans="1:17" x14ac:dyDescent="0.2">
      <c r="A12" s="164"/>
      <c r="B12" s="163" t="s">
        <v>110</v>
      </c>
      <c r="C12" s="165"/>
      <c r="D12" s="170">
        <v>0.03</v>
      </c>
      <c r="E12" s="170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</row>
    <row r="13" spans="1:17" x14ac:dyDescent="0.2">
      <c r="A13" s="164"/>
      <c r="B13" s="163" t="s">
        <v>111</v>
      </c>
      <c r="C13" s="165"/>
      <c r="D13" s="170">
        <v>5.9999999999999995E-4</v>
      </c>
      <c r="E13" s="170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</row>
    <row r="14" spans="1:17" x14ac:dyDescent="0.2">
      <c r="A14" s="166"/>
      <c r="B14" s="163" t="s">
        <v>112</v>
      </c>
      <c r="C14" s="165"/>
      <c r="D14" s="170">
        <v>1.41E-2</v>
      </c>
      <c r="E14" s="170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x14ac:dyDescent="0.2">
      <c r="A15" s="155" t="s">
        <v>119</v>
      </c>
      <c r="B15" s="155"/>
      <c r="C15" s="155"/>
      <c r="D15" s="156">
        <f>SUM(D6:E14)</f>
        <v>0.2034</v>
      </c>
      <c r="E15" s="95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x14ac:dyDescent="0.2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</row>
    <row r="17" spans="1:17" x14ac:dyDescent="0.2">
      <c r="A17" s="88"/>
      <c r="B17" s="16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1:17" x14ac:dyDescent="0.2">
      <c r="A18" s="88"/>
      <c r="B18" s="91" t="s">
        <v>120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</row>
    <row r="19" spans="1:17" x14ac:dyDescent="0.2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</row>
    <row r="20" spans="1:17" x14ac:dyDescent="0.2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1:17" x14ac:dyDescent="0.2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</row>
    <row r="22" spans="1:17" x14ac:dyDescent="0.2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x14ac:dyDescent="0.2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1:17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</row>
    <row r="25" spans="1:17" x14ac:dyDescent="0.2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</row>
    <row r="26" spans="1:17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</row>
    <row r="27" spans="1:17" x14ac:dyDescent="0.2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</row>
    <row r="28" spans="1:17" x14ac:dyDescent="0.2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</row>
    <row r="29" spans="1:17" x14ac:dyDescent="0.2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  <row r="30" spans="1:17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7" x14ac:dyDescent="0.2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1:17" x14ac:dyDescent="0.2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1:17" x14ac:dyDescent="0.2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1:17" x14ac:dyDescent="0.2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</row>
    <row r="35" spans="1:17" x14ac:dyDescent="0.2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17" x14ac:dyDescent="0.2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7" spans="1:17" x14ac:dyDescent="0.2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  <row r="38" spans="1:17" x14ac:dyDescent="0.2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</row>
    <row r="39" spans="1:17" x14ac:dyDescent="0.2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</row>
    <row r="40" spans="1:17" x14ac:dyDescent="0.2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</row>
    <row r="41" spans="1:17" x14ac:dyDescent="0.2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</row>
    <row r="42" spans="1:17" x14ac:dyDescent="0.2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</row>
    <row r="43" spans="1:17" x14ac:dyDescent="0.2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</row>
    <row r="44" spans="1:17" x14ac:dyDescent="0.2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</row>
  </sheetData>
  <sheetProtection algorithmName="SHA-512" hashValue="v6hIn0gaNuPW9KP/VrrV4OGy5g4WTpw2I5EjqAS8Hok8kmXM8GQ/tGJ4LraRSNuTSBBcOk6N/TgNDGhkliQwRw==" saltValue="sn4J+japVM16Thr5xIbIDw==" spinCount="100000" sheet="1" objects="1" scenarios="1"/>
  <mergeCells count="24">
    <mergeCell ref="D12:E12"/>
    <mergeCell ref="D13:E13"/>
    <mergeCell ref="D14:E14"/>
    <mergeCell ref="A15:C15"/>
    <mergeCell ref="D15:E15"/>
    <mergeCell ref="D6:E6"/>
    <mergeCell ref="D7:E7"/>
    <mergeCell ref="D8:E8"/>
    <mergeCell ref="D9:E9"/>
    <mergeCell ref="D10:E10"/>
    <mergeCell ref="D11:E11"/>
    <mergeCell ref="A6:B6"/>
    <mergeCell ref="A7:B7"/>
    <mergeCell ref="A8:B8"/>
    <mergeCell ref="A9:B9"/>
    <mergeCell ref="A10:B10"/>
    <mergeCell ref="A11:A14"/>
    <mergeCell ref="A1:E1"/>
    <mergeCell ref="A2:B2"/>
    <mergeCell ref="C2:E2"/>
    <mergeCell ref="C3:E3"/>
    <mergeCell ref="A4:E4"/>
    <mergeCell ref="A5:B5"/>
    <mergeCell ref="D5:E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O34" sqref="O34"/>
    </sheetView>
  </sheetViews>
  <sheetFormatPr defaultRowHeight="12.75" x14ac:dyDescent="0.2"/>
  <sheetData>
    <row r="1" spans="1:20" ht="21.75" customHeight="1" x14ac:dyDescent="0.2">
      <c r="A1" s="152" t="s">
        <v>94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4"/>
      <c r="R1" s="133"/>
      <c r="S1" s="133"/>
      <c r="T1" s="133"/>
    </row>
    <row r="2" spans="1:20" ht="12.75" customHeight="1" x14ac:dyDescent="0.2">
      <c r="A2" s="140" t="s">
        <v>92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41"/>
      <c r="R2" s="133"/>
      <c r="S2" s="133"/>
      <c r="T2" s="133"/>
    </row>
    <row r="3" spans="1:20" ht="12.75" customHeight="1" x14ac:dyDescent="0.2">
      <c r="A3" s="140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41"/>
      <c r="R3" s="133"/>
      <c r="S3" s="133"/>
      <c r="T3" s="133"/>
    </row>
    <row r="4" spans="1:20" ht="12.75" customHeight="1" x14ac:dyDescent="0.2">
      <c r="A4" s="14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43"/>
      <c r="R4" s="133"/>
      <c r="S4" s="133"/>
      <c r="T4" s="133"/>
    </row>
    <row r="5" spans="1:20" ht="12.75" customHeight="1" x14ac:dyDescent="0.2">
      <c r="A5" s="144" t="s">
        <v>123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45"/>
      <c r="R5" s="133"/>
      <c r="S5" s="133"/>
      <c r="T5" s="133"/>
    </row>
    <row r="6" spans="1:20" ht="12.75" customHeight="1" x14ac:dyDescent="0.2">
      <c r="A6" s="140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41"/>
      <c r="R6" s="133"/>
      <c r="S6" s="133"/>
      <c r="T6" s="133"/>
    </row>
    <row r="7" spans="1:20" ht="12.75" customHeight="1" x14ac:dyDescent="0.2">
      <c r="A7" s="142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43"/>
      <c r="R7" s="133"/>
      <c r="S7" s="133"/>
      <c r="T7" s="133"/>
    </row>
    <row r="8" spans="1:20" ht="12.75" customHeight="1" x14ac:dyDescent="0.2">
      <c r="A8" s="146" t="s">
        <v>93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47"/>
      <c r="R8" s="133"/>
      <c r="S8" s="133"/>
      <c r="T8" s="133"/>
    </row>
    <row r="9" spans="1:20" ht="12.75" customHeight="1" x14ac:dyDescent="0.2">
      <c r="A9" s="14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49"/>
      <c r="R9" s="133"/>
      <c r="S9" s="133"/>
      <c r="T9" s="133"/>
    </row>
    <row r="10" spans="1:20" ht="12.75" customHeight="1" x14ac:dyDescent="0.2">
      <c r="A10" s="150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51"/>
      <c r="R10" s="133"/>
      <c r="S10" s="133"/>
      <c r="T10" s="133"/>
    </row>
    <row r="11" spans="1:20" ht="12.75" customHeight="1" x14ac:dyDescent="0.2">
      <c r="A11" s="146" t="s">
        <v>122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47"/>
      <c r="R11" s="133"/>
      <c r="S11" s="133"/>
      <c r="T11" s="133"/>
    </row>
    <row r="12" spans="1:20" ht="12.75" customHeight="1" x14ac:dyDescent="0.2">
      <c r="A12" s="14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49"/>
      <c r="R12" s="133"/>
      <c r="S12" s="133"/>
      <c r="T12" s="133"/>
    </row>
    <row r="13" spans="1:20" ht="12.75" customHeight="1" x14ac:dyDescent="0.2">
      <c r="A13" s="150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51"/>
      <c r="R13" s="133"/>
      <c r="S13" s="133"/>
      <c r="T13" s="133"/>
    </row>
    <row r="14" spans="1:20" ht="12.75" customHeight="1" x14ac:dyDescent="0.2">
      <c r="A14" s="146" t="s">
        <v>121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47"/>
      <c r="R14" s="133"/>
      <c r="S14" s="133"/>
      <c r="T14" s="133"/>
    </row>
    <row r="15" spans="1:20" ht="12.75" customHeight="1" x14ac:dyDescent="0.2">
      <c r="A15" s="14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49"/>
      <c r="R15" s="133"/>
      <c r="S15" s="133"/>
      <c r="T15" s="133"/>
    </row>
    <row r="16" spans="1:20" ht="12.75" customHeight="1" x14ac:dyDescent="0.2">
      <c r="A16" s="150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51"/>
      <c r="R16" s="133"/>
      <c r="S16" s="133"/>
      <c r="T16" s="133"/>
    </row>
    <row r="17" spans="1:20" ht="12.75" customHeight="1" x14ac:dyDescent="0.2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</row>
    <row r="18" spans="1:20" ht="12.75" customHeight="1" x14ac:dyDescent="0.2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</row>
    <row r="19" spans="1:20" ht="12.75" customHeight="1" x14ac:dyDescent="0.2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</row>
    <row r="20" spans="1:20" ht="12.75" customHeight="1" x14ac:dyDescent="0.2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</row>
    <row r="21" spans="1:20" ht="12.75" customHeight="1" x14ac:dyDescent="0.2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</row>
    <row r="22" spans="1:20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</row>
    <row r="23" spans="1:20" ht="12.75" customHeight="1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</row>
    <row r="24" spans="1:20" ht="12.75" customHeight="1" x14ac:dyDescent="0.2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</row>
  </sheetData>
  <sheetProtection sheet="1" objects="1" scenarios="1"/>
  <mergeCells count="6">
    <mergeCell ref="A1:Q1"/>
    <mergeCell ref="A2:Q4"/>
    <mergeCell ref="A5:Q7"/>
    <mergeCell ref="A8:Q10"/>
    <mergeCell ref="A11:Q13"/>
    <mergeCell ref="A14:Q1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Planilha Orçamentária</vt:lpstr>
      <vt:lpstr>Cronograma Físico-Financeiro</vt:lpstr>
      <vt:lpstr>BDI</vt:lpstr>
      <vt:lpstr>Orientações de utilzação da P.O</vt:lpstr>
      <vt:lpstr>BDI!Area_de_impressao</vt:lpstr>
      <vt:lpstr>'Cronograma Físico-Financeiro'!Area_de_impressao</vt:lpstr>
      <vt:lpstr>'Planilha Orçamentária'!Area_de_impressao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alexandre.bernardi@caixa.gov.br;mateus.m.oliveira@caixa.gov.br;diego.l.leite@caixa.gov.br</dc:creator>
  <cp:lastModifiedBy>USER</cp:lastModifiedBy>
  <cp:lastPrinted>2018-12-17T18:25:03Z</cp:lastPrinted>
  <dcterms:created xsi:type="dcterms:W3CDTF">2018-12-17T11:08:20Z</dcterms:created>
  <dcterms:modified xsi:type="dcterms:W3CDTF">2018-12-17T18:35:33Z</dcterms:modified>
</cp:coreProperties>
</file>