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JETO CENTRO DE EVENTOS\1 - ALTERAÇÃO PARA TELHEIRO\"/>
    </mc:Choice>
  </mc:AlternateContent>
  <bookViews>
    <workbookView xWindow="0" yWindow="0" windowWidth="28800" windowHeight="12345"/>
  </bookViews>
  <sheets>
    <sheet name="ORÇAMENTO" sheetId="1" r:id="rId1"/>
  </sheets>
  <definedNames>
    <definedName name="_xlnm.Print_Area" localSheetId="0">ORÇAMENTO!$A$1:$K$56</definedName>
  </definedNames>
  <calcPr calcId="162913"/>
</workbook>
</file>

<file path=xl/calcChain.xml><?xml version="1.0" encoding="utf-8"?>
<calcChain xmlns="http://schemas.openxmlformats.org/spreadsheetml/2006/main">
  <c r="H55" i="1" l="1"/>
  <c r="I55" i="1" s="1"/>
  <c r="I54" i="1" s="1"/>
  <c r="I53" i="1" s="1"/>
  <c r="H52" i="1"/>
  <c r="I52" i="1" s="1"/>
  <c r="H51" i="1"/>
  <c r="I51" i="1" s="1"/>
  <c r="H50" i="1"/>
  <c r="I50" i="1" s="1"/>
  <c r="H49" i="1"/>
  <c r="I49" i="1" s="1"/>
  <c r="H46" i="1"/>
  <c r="I46" i="1" s="1"/>
  <c r="I45" i="1" s="1"/>
  <c r="H44" i="1"/>
  <c r="I44" i="1" s="1"/>
  <c r="H43" i="1"/>
  <c r="I43" i="1" s="1"/>
  <c r="H42" i="1"/>
  <c r="I42" i="1" s="1"/>
  <c r="H41" i="1"/>
  <c r="I41" i="1" s="1"/>
  <c r="H39" i="1"/>
  <c r="I39" i="1" s="1"/>
  <c r="I38" i="1" s="1"/>
  <c r="H36" i="1"/>
  <c r="I36" i="1" s="1"/>
  <c r="I35" i="1" s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5" i="1"/>
  <c r="I25" i="1" s="1"/>
  <c r="H24" i="1"/>
  <c r="I24" i="1" s="1"/>
  <c r="H23" i="1"/>
  <c r="H22" i="1"/>
  <c r="I22" i="1" s="1"/>
  <c r="H21" i="1"/>
  <c r="I21" i="1" s="1"/>
  <c r="H20" i="1"/>
  <c r="I20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I23" i="1"/>
  <c r="I48" i="1" l="1"/>
  <c r="I47" i="1" s="1"/>
  <c r="I40" i="1"/>
  <c r="I37" i="1" s="1"/>
  <c r="I26" i="1"/>
  <c r="I19" i="1"/>
  <c r="I15" i="1"/>
  <c r="I10" i="1"/>
  <c r="I9" i="1"/>
  <c r="I18" i="1" l="1"/>
  <c r="I8" i="1" s="1"/>
</calcChain>
</file>

<file path=xl/sharedStrings.xml><?xml version="1.0" encoding="utf-8"?>
<sst xmlns="http://schemas.openxmlformats.org/spreadsheetml/2006/main" count="211" uniqueCount="124">
  <si>
    <r>
      <rPr>
        <b/>
        <sz val="8.5"/>
        <rFont val="Arial"/>
        <family val="2"/>
      </rPr>
      <t>PLANILHA ORÇAMENTÁRIA</t>
    </r>
  </si>
  <si>
    <r>
      <rPr>
        <sz val="6"/>
        <rFont val="Arial"/>
        <family val="2"/>
      </rPr>
      <t>Grau de Sigilo</t>
    </r>
  </si>
  <si>
    <r>
      <rPr>
        <b/>
        <sz val="6"/>
        <rFont val="Arial"/>
        <family val="2"/>
      </rPr>
      <t>#PUBLICO</t>
    </r>
  </si>
  <si>
    <r>
      <rPr>
        <b/>
        <sz val="6"/>
        <rFont val="Arial"/>
        <family val="2"/>
      </rPr>
      <t>Conclusão do Centro Municipal de Eventos</t>
    </r>
  </si>
  <si>
    <r>
      <rPr>
        <sz val="6"/>
        <rFont val="Arial"/>
        <family val="2"/>
      </rPr>
      <t>BDI PADRÃO:</t>
    </r>
  </si>
  <si>
    <r>
      <rPr>
        <sz val="6"/>
        <rFont val="Arial"/>
        <family val="2"/>
      </rPr>
      <t>ITEM</t>
    </r>
  </si>
  <si>
    <r>
      <rPr>
        <sz val="6"/>
        <rFont val="Arial"/>
        <family val="2"/>
      </rPr>
      <t>FONTE</t>
    </r>
  </si>
  <si>
    <r>
      <rPr>
        <sz val="6"/>
        <rFont val="Arial"/>
        <family val="2"/>
      </rPr>
      <t>CÓDIGO</t>
    </r>
  </si>
  <si>
    <r>
      <rPr>
        <sz val="6"/>
        <rFont val="Arial"/>
        <family val="2"/>
      </rPr>
      <t>DESCRIÇÃO</t>
    </r>
  </si>
  <si>
    <r>
      <rPr>
        <sz val="6"/>
        <rFont val="Arial"/>
        <family val="2"/>
      </rPr>
      <t>UNID</t>
    </r>
  </si>
  <si>
    <r>
      <rPr>
        <sz val="6"/>
        <rFont val="Arial"/>
        <family val="2"/>
      </rPr>
      <t>QUANT</t>
    </r>
  </si>
  <si>
    <r>
      <rPr>
        <sz val="6"/>
        <rFont val="Arial"/>
        <family val="2"/>
      </rPr>
      <t>CUSTO UNITÁRIO (R$)</t>
    </r>
  </si>
  <si>
    <r>
      <rPr>
        <sz val="6"/>
        <rFont val="Arial"/>
        <family val="2"/>
      </rPr>
      <t>UNITÁRIO COM BDI (R$)</t>
    </r>
  </si>
  <si>
    <r>
      <rPr>
        <sz val="6"/>
        <rFont val="Arial"/>
        <family val="2"/>
      </rPr>
      <t>VALOR TOTAL COM BDI (R$)</t>
    </r>
  </si>
  <si>
    <r>
      <rPr>
        <b/>
        <sz val="6"/>
        <rFont val="Arial"/>
        <family val="2"/>
      </rPr>
      <t>BDI</t>
    </r>
  </si>
  <si>
    <r>
      <rPr>
        <b/>
        <sz val="6"/>
        <rFont val="Arial"/>
        <family val="2"/>
      </rPr>
      <t>RECURSOS</t>
    </r>
  </si>
  <si>
    <r>
      <rPr>
        <sz val="6"/>
        <rFont val="Arial"/>
        <family val="2"/>
      </rPr>
      <t>↓</t>
    </r>
  </si>
  <si>
    <r>
      <rPr>
        <b/>
        <sz val="6"/>
        <rFont val="Arial"/>
        <family val="2"/>
      </rPr>
      <t>SERVIÇOS PRELIMINARES</t>
    </r>
  </si>
  <si>
    <r>
      <rPr>
        <b/>
        <sz val="6"/>
        <rFont val="Arial"/>
        <family val="2"/>
      </rPr>
      <t>1.1</t>
    </r>
  </si>
  <si>
    <r>
      <rPr>
        <sz val="6"/>
        <rFont val="Arial"/>
        <family val="2"/>
      </rPr>
      <t>1.1.1</t>
    </r>
  </si>
  <si>
    <r>
      <rPr>
        <sz val="6"/>
        <rFont val="Arial"/>
        <family val="2"/>
      </rPr>
      <t>SINAPI</t>
    </r>
  </si>
  <si>
    <r>
      <rPr>
        <sz val="6"/>
        <rFont val="Arial"/>
        <family val="2"/>
      </rPr>
      <t>PLACA DE OBRA EM CHAPA DE ACO GALVANIZADO</t>
    </r>
  </si>
  <si>
    <r>
      <rPr>
        <sz val="6"/>
        <rFont val="Arial"/>
        <family val="2"/>
      </rPr>
      <t>M2</t>
    </r>
  </si>
  <si>
    <r>
      <rPr>
        <sz val="6"/>
        <rFont val="Arial"/>
        <family val="2"/>
      </rPr>
      <t>P</t>
    </r>
  </si>
  <si>
    <r>
      <rPr>
        <sz val="6"/>
        <rFont val="Arial"/>
        <family val="2"/>
      </rPr>
      <t>1.1.2</t>
    </r>
  </si>
  <si>
    <r>
      <rPr>
        <sz val="6"/>
        <rFont val="Arial"/>
        <family val="2"/>
      </rPr>
      <t>SINAPI-I</t>
    </r>
  </si>
  <si>
    <r>
      <rPr>
        <sz val="6"/>
        <rFont val="Arial"/>
        <family val="2"/>
      </rPr>
      <t xml:space="preserve">LOCACAO DE CONTAINER 2,30  X  6,00 M, ALT. 2,50 M, COM 1
</t>
    </r>
    <r>
      <rPr>
        <sz val="6"/>
        <rFont val="Arial"/>
        <family val="2"/>
      </rPr>
      <t>SANITARIO, PARA ESCRITORIO, COMPLETO, SEM DIVISORIAS INTERNAS</t>
    </r>
  </si>
  <si>
    <r>
      <rPr>
        <sz val="6"/>
        <rFont val="Arial"/>
        <family val="2"/>
      </rPr>
      <t>MES</t>
    </r>
  </si>
  <si>
    <r>
      <rPr>
        <sz val="6"/>
        <rFont val="Arial"/>
        <family val="2"/>
      </rPr>
      <t>1.1.3</t>
    </r>
  </si>
  <si>
    <r>
      <rPr>
        <sz val="6"/>
        <rFont val="Arial"/>
        <family val="2"/>
      </rPr>
      <t>Cotação</t>
    </r>
  </si>
  <si>
    <r>
      <rPr>
        <sz val="6"/>
        <rFont val="Arial"/>
        <family val="2"/>
      </rPr>
      <t xml:space="preserve">ENTRADA DE ENERGIA TRIFÁSICA - CATEGORIA C7 (PADRÃO
</t>
    </r>
    <r>
      <rPr>
        <sz val="6"/>
        <rFont val="Arial"/>
        <family val="2"/>
      </rPr>
      <t>CPFL/RGE) - INCLUSO MURETA EM ALVENARIA</t>
    </r>
  </si>
  <si>
    <r>
      <rPr>
        <sz val="6"/>
        <rFont val="Arial"/>
        <family val="2"/>
      </rPr>
      <t>UNIDADE</t>
    </r>
  </si>
  <si>
    <r>
      <rPr>
        <sz val="6"/>
        <rFont val="Arial"/>
        <family val="2"/>
      </rPr>
      <t>1.1.4</t>
    </r>
  </si>
  <si>
    <r>
      <rPr>
        <sz val="6"/>
        <rFont val="Arial"/>
        <family val="2"/>
      </rPr>
      <t xml:space="preserve">LOCACAO CONVENCIONAL DE OBRA, ATRAVÉS DE GABARITO DE
</t>
    </r>
    <r>
      <rPr>
        <sz val="6"/>
        <rFont val="Arial"/>
        <family val="2"/>
      </rPr>
      <t>TABUAS CORRIDAS PONTALETADAS, COM REAPROVEITAMENTO DE 3 VEZES.</t>
    </r>
  </si>
  <si>
    <r>
      <rPr>
        <b/>
        <sz val="6"/>
        <rFont val="Arial"/>
        <family val="2"/>
      </rPr>
      <t>1.2</t>
    </r>
  </si>
  <si>
    <r>
      <rPr>
        <b/>
        <sz val="6"/>
        <rFont val="Arial"/>
        <family val="2"/>
      </rPr>
      <t>MOVIMENTOS DE TERRA</t>
    </r>
  </si>
  <si>
    <r>
      <rPr>
        <sz val="6"/>
        <rFont val="Arial"/>
        <family val="2"/>
      </rPr>
      <t>1.2.1</t>
    </r>
  </si>
  <si>
    <r>
      <rPr>
        <sz val="6"/>
        <rFont val="Arial"/>
        <family val="2"/>
      </rPr>
      <t xml:space="preserve">ESCAVAÇÃO MANUAL DE VALA COM PROFUNDIDADE MENOR OU
</t>
    </r>
    <r>
      <rPr>
        <sz val="6"/>
        <rFont val="Arial"/>
        <family val="2"/>
      </rPr>
      <t>IGUAL A 1,30 M. AF_03/2016</t>
    </r>
  </si>
  <si>
    <r>
      <rPr>
        <sz val="6"/>
        <rFont val="Arial"/>
        <family val="2"/>
      </rPr>
      <t>M3</t>
    </r>
  </si>
  <si>
    <r>
      <rPr>
        <sz val="6"/>
        <rFont val="Arial"/>
        <family val="2"/>
      </rPr>
      <t>1.2.2</t>
    </r>
  </si>
  <si>
    <r>
      <rPr>
        <sz val="6"/>
        <rFont val="Arial"/>
        <family val="2"/>
      </rPr>
      <t xml:space="preserve">ESCAVAÇÃO MECANIZADA PARA BLOCO DE COROAMENTO OU SAPATA, COM PREVISÃO DE FÔRMA, COM RETROESCAVADEIRA.
</t>
    </r>
    <r>
      <rPr>
        <sz val="6"/>
        <rFont val="Arial"/>
        <family val="2"/>
      </rPr>
      <t>AF_06/2017</t>
    </r>
  </si>
  <si>
    <r>
      <rPr>
        <b/>
        <sz val="6"/>
        <rFont val="Arial"/>
        <family val="2"/>
      </rPr>
      <t>FUNDAÇÕES</t>
    </r>
  </si>
  <si>
    <r>
      <rPr>
        <b/>
        <sz val="6"/>
        <rFont val="Arial"/>
        <family val="2"/>
      </rPr>
      <t>2.1</t>
    </r>
  </si>
  <si>
    <r>
      <rPr>
        <b/>
        <sz val="6"/>
        <rFont val="Arial"/>
        <family val="2"/>
      </rPr>
      <t>ESTACA ESCAVADA  E BLOCO DE COROAMENTO</t>
    </r>
  </si>
  <si>
    <r>
      <rPr>
        <sz val="6"/>
        <rFont val="Arial"/>
        <family val="2"/>
      </rPr>
      <t>2.1.1</t>
    </r>
  </si>
  <si>
    <r>
      <rPr>
        <sz val="6"/>
        <rFont val="Arial"/>
        <family val="2"/>
      </rPr>
      <t xml:space="preserve">LASTRO DE CONCRETO MAGRO, APLICADO EM PISOS OU RADIERS,
</t>
    </r>
    <r>
      <rPr>
        <sz val="6"/>
        <rFont val="Arial"/>
        <family val="2"/>
      </rPr>
      <t>ESPESSURA DE 5 CM ( LASTRO PARA EXECUÇÃO DO BLOCO DE COROAMENTO)</t>
    </r>
  </si>
  <si>
    <r>
      <rPr>
        <sz val="6"/>
        <rFont val="Arial"/>
        <family val="2"/>
      </rPr>
      <t>2.1.2</t>
    </r>
  </si>
  <si>
    <r>
      <rPr>
        <sz val="6"/>
        <rFont val="Arial"/>
        <family val="2"/>
      </rPr>
      <t>ESTACA ESCAVADA MECANICAMENTE, SEM FLUIDO ESTABILIZANTE, COM 25 CM DE DIÂMETRO, ATÉ 9 M DE COMPRIMENTO, CONCRETO LANÇADO POR CAMINHÃO BETONEIRA (EXCLUSIVE MOBILIZAÇÃO E DESMOBILIZAÇÃO). AF_02/2015</t>
    </r>
  </si>
  <si>
    <r>
      <rPr>
        <sz val="6"/>
        <rFont val="Arial"/>
        <family val="2"/>
      </rPr>
      <t>M</t>
    </r>
  </si>
  <si>
    <r>
      <rPr>
        <sz val="6"/>
        <rFont val="Arial"/>
        <family val="2"/>
      </rPr>
      <t>2.1.3</t>
    </r>
  </si>
  <si>
    <r>
      <rPr>
        <sz val="6"/>
        <rFont val="Arial"/>
        <family val="2"/>
      </rPr>
      <t xml:space="preserve">ARMAÇÃO DE PILAR OU VIGA DE UMA ESTRUTURA CONVENCIONAL DE CONCRETO ARMADO EM UMA EDIFICAÇÃO TÉRREA OU SOBRADO UTILIZANDO AÇO CA-50 DE 10,0 MM - MONTAGEM.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</si>
  <si>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KG</t>
    </r>
  </si>
  <si>
    <r>
      <rPr>
        <sz val="6"/>
        <rFont val="Arial"/>
        <family val="2"/>
      </rPr>
      <t>2.1.4</t>
    </r>
  </si>
  <si>
    <r>
      <rPr>
        <sz val="6"/>
        <rFont val="Arial"/>
        <family val="2"/>
      </rPr>
      <t xml:space="preserve">ARMAÇÃO DE PILAR OU VIGA DE UMA ESTRUTURA CONVENCIONAL DE CONCRETO ARMADO EM UMA EDIFICAÇÃO TÉRREA OU SOBRADO UTILIZANDO AÇO CA-60 DE 5,0 MM - MONTAGEM.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</si>
  <si>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2.1.5</t>
    </r>
  </si>
  <si>
    <r>
      <rPr>
        <sz val="6"/>
        <rFont val="Arial"/>
        <family val="2"/>
      </rPr>
      <t xml:space="preserve">FABRICAÇÃO, MONTAGEM E DESMONTAGEM DE FÔRMA PARA BLOCO DE COROAMENTO, EM MADEIRA SERRADA, E=25 MM, 4
</t>
    </r>
    <r>
      <rPr>
        <sz val="6"/>
        <rFont val="Arial"/>
        <family val="2"/>
      </rPr>
      <t>UTILIZAÇÕES. AF_06/2017</t>
    </r>
  </si>
  <si>
    <r>
      <rPr>
        <sz val="6"/>
        <rFont val="Arial"/>
        <family val="2"/>
      </rPr>
      <t>2.1.6</t>
    </r>
  </si>
  <si>
    <r>
      <rPr>
        <sz val="6"/>
        <rFont val="Arial"/>
        <family val="2"/>
      </rPr>
      <t>Composição</t>
    </r>
  </si>
  <si>
    <r>
      <rPr>
        <sz val="6"/>
        <rFont val="Arial"/>
        <family val="2"/>
      </rPr>
      <t xml:space="preserve">CONCRETO BOMBEÁVEL FCK 25MPa, COM USO DE BOMBA -
</t>
    </r>
    <r>
      <rPr>
        <sz val="6"/>
        <rFont val="Arial"/>
        <family val="2"/>
      </rPr>
      <t>LANÇAMENTO, ADENSAMENTO E ACABAMENTO</t>
    </r>
  </si>
  <si>
    <r>
      <rPr>
        <b/>
        <sz val="6"/>
        <rFont val="Arial"/>
        <family val="2"/>
      </rPr>
      <t>2.2</t>
    </r>
  </si>
  <si>
    <r>
      <rPr>
        <b/>
        <sz val="6"/>
        <rFont val="Arial"/>
        <family val="2"/>
      </rPr>
      <t>VIGAS BALDRAMES</t>
    </r>
  </si>
  <si>
    <r>
      <rPr>
        <sz val="6"/>
        <rFont val="Arial"/>
        <family val="2"/>
      </rPr>
      <t>2.2.1</t>
    </r>
  </si>
  <si>
    <r>
      <rPr>
        <sz val="6"/>
        <rFont val="Arial"/>
        <family val="2"/>
      </rPr>
      <t>2.2.2</t>
    </r>
  </si>
  <si>
    <r>
      <rPr>
        <sz val="6"/>
        <rFont val="Arial"/>
        <family val="2"/>
      </rPr>
      <t>2.2.3</t>
    </r>
  </si>
  <si>
    <r>
      <rPr>
        <sz val="6"/>
        <rFont val="Arial"/>
        <family val="2"/>
      </rPr>
      <t xml:space="preserve">FABRICAÇÃO, MONTAGEM E DESMONTAGEM DE FÔRMA PARA VIGA
</t>
    </r>
    <r>
      <rPr>
        <sz val="6"/>
        <rFont val="Arial"/>
        <family val="2"/>
      </rPr>
      <t>BALDRAME, EM MADEIRA SERRADA, E=25 MM, 4 UTILIZAÇÕES. AF_06/2017</t>
    </r>
  </si>
  <si>
    <r>
      <rPr>
        <sz val="6"/>
        <rFont val="Arial"/>
        <family val="2"/>
      </rPr>
      <t>2.2.4</t>
    </r>
  </si>
  <si>
    <r>
      <rPr>
        <sz val="6"/>
        <rFont val="Arial"/>
        <family val="2"/>
      </rPr>
      <t>2.2.5</t>
    </r>
  </si>
  <si>
    <r>
      <rPr>
        <sz val="6"/>
        <rFont val="Arial"/>
        <family val="2"/>
      </rPr>
      <t>LASTRO DE VALA COM PREPARO DE FUNDO, LARGURA MENOR QUE 1,5 M, COM CAMADA DE BRITA, LANÇAMENTO MANUAL, EM LOCAL COM NÍVEL BAIXO DE INTERFERÊNCIA. AF_06/2016</t>
    </r>
  </si>
  <si>
    <r>
      <rPr>
        <sz val="6"/>
        <rFont val="Arial"/>
        <family val="2"/>
      </rPr>
      <t>2.2.6</t>
    </r>
  </si>
  <si>
    <r>
      <rPr>
        <sz val="6"/>
        <rFont val="Arial"/>
        <family val="2"/>
      </rPr>
      <t xml:space="preserve">ARMAÇÃO DE PILAR OU VIGA DE UMA ESTRUTURA CONVENCIONAL DE CONCRETO ARMADO EM UMA EDIFICAÇÃO TÉRREA OU SOBRADO UTILIZANDO AÇO CA-50 DE 12,5 MM - MONTAGEM.
</t>
    </r>
    <r>
      <rPr>
        <sz val="6"/>
        <rFont val="Arial"/>
        <family val="2"/>
      </rPr>
      <t>AF_12/2015</t>
    </r>
  </si>
  <si>
    <r>
      <rPr>
        <sz val="6"/>
        <rFont val="Arial"/>
        <family val="2"/>
      </rPr>
      <t>2.2.7</t>
    </r>
  </si>
  <si>
    <r>
      <rPr>
        <sz val="6"/>
        <rFont val="Arial"/>
        <family val="2"/>
      </rPr>
      <t xml:space="preserve">IMPERMEABILIZAÇÃO DE SUPERFÍCIE COM EMULSÃO ASFÁLTICA, 2
</t>
    </r>
    <r>
      <rPr>
        <sz val="6"/>
        <rFont val="Arial"/>
        <family val="2"/>
      </rPr>
      <t>DEMÃOS AF_06/2018</t>
    </r>
  </si>
  <si>
    <r>
      <rPr>
        <b/>
        <sz val="6"/>
        <rFont val="Arial"/>
        <family val="2"/>
      </rPr>
      <t>PISO</t>
    </r>
  </si>
  <si>
    <r>
      <rPr>
        <b/>
        <sz val="6"/>
        <rFont val="Arial"/>
        <family val="2"/>
      </rPr>
      <t>3.1</t>
    </r>
  </si>
  <si>
    <r>
      <rPr>
        <b/>
        <sz val="6"/>
        <rFont val="Arial"/>
        <family val="2"/>
      </rPr>
      <t xml:space="preserve">PISO EM CONCRETO COM ACABAMENTO POLIDO, INCLUSO JUNTAS
</t>
    </r>
    <r>
      <rPr>
        <b/>
        <sz val="6"/>
        <rFont val="Arial"/>
        <family val="2"/>
      </rPr>
      <t>DE DILATAÇÃO</t>
    </r>
  </si>
  <si>
    <r>
      <rPr>
        <sz val="6"/>
        <rFont val="Arial"/>
        <family val="2"/>
      </rPr>
      <t>3.1.1</t>
    </r>
  </si>
  <si>
    <r>
      <rPr>
        <sz val="6"/>
        <rFont val="Arial"/>
        <family val="2"/>
      </rPr>
      <t xml:space="preserve">PISO EM CONCRETO ARMADO ESP. 10 CM COM ACABAMENTO
</t>
    </r>
    <r>
      <rPr>
        <sz val="6"/>
        <rFont val="Arial"/>
        <family val="2"/>
      </rPr>
      <t>POLIDO, INCLUSO JUNTAS DE DILATAÇÃO</t>
    </r>
  </si>
  <si>
    <r>
      <rPr>
        <b/>
        <sz val="6"/>
        <rFont val="Arial"/>
        <family val="2"/>
      </rPr>
      <t>ESTRUTURA METÁLICA E COBERTURA</t>
    </r>
  </si>
  <si>
    <r>
      <rPr>
        <b/>
        <sz val="6"/>
        <rFont val="Arial"/>
        <family val="2"/>
      </rPr>
      <t>4.1</t>
    </r>
  </si>
  <si>
    <r>
      <rPr>
        <b/>
        <sz val="6"/>
        <rFont val="Arial"/>
        <family val="2"/>
      </rPr>
      <t>PILARES METÁLICOS</t>
    </r>
  </si>
  <si>
    <r>
      <rPr>
        <sz val="6"/>
        <rFont val="Arial"/>
        <family val="2"/>
      </rPr>
      <t>4.1.1</t>
    </r>
  </si>
  <si>
    <r>
      <rPr>
        <sz val="6"/>
        <rFont val="Arial"/>
        <family val="2"/>
      </rPr>
      <t xml:space="preserve">PILAR METÁLICO ESTRUTURAL ("UE"180x90x33x3,35x4700)  PARA FIXAÇÃO DE TESOURA METÁLICA , AÇO A36, INCLUI CHUMBADORES DE FIXAÇÃO DA BASE DA TESOURA, INCLUINDO PINTURA DE FUNDO
</t>
    </r>
    <r>
      <rPr>
        <sz val="6"/>
        <rFont val="Arial"/>
        <family val="2"/>
      </rPr>
      <t>E ACABAMENTO</t>
    </r>
  </si>
  <si>
    <r>
      <rPr>
        <b/>
        <sz val="6"/>
        <rFont val="Arial"/>
        <family val="2"/>
      </rPr>
      <t>4.2</t>
    </r>
  </si>
  <si>
    <r>
      <rPr>
        <b/>
        <sz val="6"/>
        <rFont val="Arial"/>
        <family val="2"/>
      </rPr>
      <t>ESTRUTURA METÁLICA DE COBERTURA</t>
    </r>
  </si>
  <si>
    <r>
      <rPr>
        <sz val="6"/>
        <rFont val="Arial"/>
        <family val="2"/>
      </rPr>
      <t>4.2.1</t>
    </r>
  </si>
  <si>
    <r>
      <rPr>
        <sz val="6"/>
        <rFont val="Arial"/>
        <family val="2"/>
      </rPr>
      <t xml:space="preserve">ESTRUTURA METALICA EM TESOURAS EXECUTADAS COM PERFIL
</t>
    </r>
    <r>
      <rPr>
        <sz val="6"/>
        <rFont val="Arial"/>
        <family val="2"/>
      </rPr>
      <t>AÇO A36, FORNECIMENTO E MONTAGEM.</t>
    </r>
  </si>
  <si>
    <r>
      <rPr>
        <sz val="6"/>
        <rFont val="Arial"/>
        <family val="2"/>
      </rPr>
      <t>4.2.2</t>
    </r>
  </si>
  <si>
    <r>
      <rPr>
        <sz val="6"/>
        <rFont val="Arial"/>
        <family val="2"/>
      </rPr>
      <t>TERÇAMENTO METALICO COM PERFIL ENRIJECIDO "UE"18x40x75x40x18x2,0mm, PINTURA DE ACABAMENTO ANTICORROSIVO. NESTE ORÇAMENTO ESTÃO CONTABILIZADOS (inclusos) ABAS DE 80CM PARA CADA UM DOS LADOS E TIRANTES ø5/16". DETALHES NO PROJETO ANEXO.</t>
    </r>
  </si>
  <si>
    <r>
      <rPr>
        <sz val="6"/>
        <rFont val="Arial"/>
        <family val="2"/>
      </rPr>
      <t>4.2.3</t>
    </r>
  </si>
  <si>
    <r>
      <rPr>
        <sz val="6"/>
        <rFont val="Arial"/>
        <family val="2"/>
      </rPr>
      <t xml:space="preserve">TERÇAMENTO METALICO COM PERFIL ENRIJECIDO
</t>
    </r>
    <r>
      <rPr>
        <sz val="6"/>
        <rFont val="Arial"/>
        <family val="2"/>
      </rPr>
      <t>"UE"18x50x150x50x18x3,0mm, PINTURA DE ACABAMENTO ANTICORROSIVO  (BORDAS)</t>
    </r>
  </si>
  <si>
    <r>
      <rPr>
        <sz val="6"/>
        <rFont val="Arial"/>
        <family val="2"/>
      </rPr>
      <t>4.2.4</t>
    </r>
  </si>
  <si>
    <r>
      <rPr>
        <sz val="6"/>
        <rFont val="Arial"/>
        <family val="2"/>
      </rPr>
      <t>PERFIL "2U" 18x30x75x30x18x2,0mm (CORRENTINHA)</t>
    </r>
  </si>
  <si>
    <r>
      <rPr>
        <b/>
        <sz val="6"/>
        <rFont val="Arial"/>
        <family val="2"/>
      </rPr>
      <t>4.3</t>
    </r>
  </si>
  <si>
    <r>
      <rPr>
        <b/>
        <sz val="6"/>
        <rFont val="Arial"/>
        <family val="2"/>
      </rPr>
      <t>TELHAMENTO TERMOISOLANTE</t>
    </r>
  </si>
  <si>
    <r>
      <rPr>
        <sz val="6"/>
        <rFont val="Arial"/>
        <family val="2"/>
      </rPr>
      <t>4.3.1</t>
    </r>
  </si>
  <si>
    <r>
      <rPr>
        <sz val="6"/>
        <rFont val="Arial"/>
        <family val="2"/>
      </rPr>
      <t xml:space="preserve">TELHAMENTO COM TELHA DE AÇO TIPO GALVALUME, COMPOSTA NA PARTE SUPERIOR COM AÇO GALVALUME #0,50 mm, NO FORMATO TIPO COLONIAL COM PINTURA DE COR MARROM ESCURO (CONFORME TELHAS EXISTENTES NO LOCAL), NO SEU MIOLO NUCLEO ISOLANTE EM EPS- CLASSE F-1 E NA PARTE INFERIOR AÇO GALVALUME #0,50mm, PRÉ-PINTADO. INCLUSO JUNTAS DE VEDACAO E ACESSÓRIOS DE FIXAÇÃO - FORNECIMENTO E
</t>
    </r>
    <r>
      <rPr>
        <sz val="6"/>
        <rFont val="Arial"/>
        <family val="2"/>
      </rPr>
      <t>INSTALAÇÃO</t>
    </r>
  </si>
  <si>
    <r>
      <rPr>
        <b/>
        <sz val="6"/>
        <rFont val="Arial"/>
        <family val="2"/>
      </rPr>
      <t>ATERRAMENTO DA ESTRUTURA METÁLICA</t>
    </r>
  </si>
  <si>
    <r>
      <rPr>
        <b/>
        <sz val="6"/>
        <rFont val="Arial"/>
        <family val="2"/>
      </rPr>
      <t>5.1</t>
    </r>
  </si>
  <si>
    <r>
      <rPr>
        <b/>
        <sz val="6"/>
        <rFont val="Arial"/>
        <family val="2"/>
      </rPr>
      <t>ATERRAMENTO</t>
    </r>
  </si>
  <si>
    <r>
      <rPr>
        <sz val="6"/>
        <rFont val="Arial"/>
        <family val="2"/>
      </rPr>
      <t>5.1.1</t>
    </r>
  </si>
  <si>
    <r>
      <rPr>
        <sz val="6"/>
        <rFont val="Arial"/>
        <family val="2"/>
      </rPr>
      <t xml:space="preserve">HASTE DE ATERRAMENTO 5/8  PARA SPDA - FORNECIMENTO E
</t>
    </r>
    <r>
      <rPr>
        <sz val="6"/>
        <rFont val="Arial"/>
        <family val="2"/>
      </rPr>
      <t>INSTALAÇÃO. AF_12/2017</t>
    </r>
  </si>
  <si>
    <r>
      <rPr>
        <sz val="6"/>
        <rFont val="Arial"/>
        <family val="2"/>
      </rPr>
      <t>UN</t>
    </r>
  </si>
  <si>
    <r>
      <rPr>
        <sz val="6"/>
        <rFont val="Arial"/>
        <family val="2"/>
      </rPr>
      <t>5.1.2</t>
    </r>
  </si>
  <si>
    <r>
      <rPr>
        <sz val="6"/>
        <rFont val="Arial"/>
        <family val="2"/>
      </rPr>
      <t xml:space="preserve">CAIXA DE INSPEÇÃO EM CONCRETO PRÉ-MOLDADO DN 60CM COM
</t>
    </r>
    <r>
      <rPr>
        <sz val="6"/>
        <rFont val="Arial"/>
        <family val="2"/>
      </rPr>
      <t>TAMPA H= 60CM - FORNECIMENTO E INSTALACAO</t>
    </r>
  </si>
  <si>
    <r>
      <rPr>
        <sz val="6"/>
        <rFont val="Arial"/>
        <family val="2"/>
      </rPr>
      <t>5.1.3</t>
    </r>
  </si>
  <si>
    <r>
      <rPr>
        <sz val="6"/>
        <rFont val="Arial"/>
        <family val="2"/>
      </rPr>
      <t xml:space="preserve">CORDOALHA DE COBRE NU 50 MM², ENTERRADA, SEM ISOLADOR -
</t>
    </r>
    <r>
      <rPr>
        <sz val="6"/>
        <rFont val="Arial"/>
        <family val="2"/>
      </rPr>
      <t>FORNECIMENTO E INSTALAÇÃO. AF_12/2017</t>
    </r>
  </si>
  <si>
    <r>
      <rPr>
        <sz val="6"/>
        <rFont val="Arial"/>
        <family val="2"/>
      </rPr>
      <t>5.1.4</t>
    </r>
  </si>
  <si>
    <r>
      <rPr>
        <sz val="6"/>
        <rFont val="Arial"/>
        <family val="2"/>
      </rPr>
      <t xml:space="preserve">TERMINAL (SAPATA)  OU CONECTOR PARA CABO 50 MM2 COM ATÉ
</t>
    </r>
    <r>
      <rPr>
        <sz val="6"/>
        <rFont val="Arial"/>
        <family val="2"/>
      </rPr>
      <t>4 PARAFUSOS</t>
    </r>
  </si>
  <si>
    <r>
      <rPr>
        <b/>
        <sz val="6"/>
        <rFont val="Arial"/>
        <family val="2"/>
      </rPr>
      <t>SERVIÇOS FINAIS</t>
    </r>
  </si>
  <si>
    <r>
      <rPr>
        <b/>
        <sz val="6"/>
        <rFont val="Arial"/>
        <family val="2"/>
      </rPr>
      <t>6.1</t>
    </r>
  </si>
  <si>
    <r>
      <rPr>
        <b/>
        <sz val="6"/>
        <rFont val="Arial"/>
        <family val="2"/>
      </rPr>
      <t>LIMPEZA FINAL DA OBRA</t>
    </r>
  </si>
  <si>
    <r>
      <rPr>
        <sz val="6"/>
        <rFont val="Arial"/>
        <family val="2"/>
      </rPr>
      <t>6.1.2</t>
    </r>
  </si>
  <si>
    <r>
      <rPr>
        <sz val="6"/>
        <rFont val="Arial"/>
        <family val="2"/>
      </rPr>
      <t>LIMPEZA FINAL DA OBRA</t>
    </r>
  </si>
  <si>
    <t>Empresa:</t>
  </si>
  <si>
    <t>TOTAL</t>
  </si>
  <si>
    <t>74209/001</t>
  </si>
  <si>
    <t>74077/003</t>
  </si>
  <si>
    <t>74166/1</t>
  </si>
  <si>
    <t>Local: Rua Itá, S/N, Bairro Parque</t>
  </si>
  <si>
    <t>Aratiba/RS</t>
  </si>
  <si>
    <t>Proponente / Tomador</t>
  </si>
  <si>
    <t>Município de Aratiba</t>
  </si>
  <si>
    <t>Objeto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</si>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</sst>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5" formatCode="mm/dd/yyyy;@"/>
  </numFmts>
  <fonts count="13" x14ac:knownFonts="1">
    <font>
      <sz val="10"/>
      <color rgb="FF000000"/>
      <name val="Times New Roman"/>
      <charset val="204"/>
    </font>
    <font>
      <b/>
      <sz val="8.5"/>
      <name val="Arial"/>
    </font>
    <font>
      <sz val="6"/>
      <name val="Arial"/>
    </font>
    <font>
      <b/>
      <sz val="6"/>
      <name val="Arial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8.5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10"/>
      <color rgb="FF000000"/>
      <name val="Times New Roman"/>
      <charset val="204"/>
    </font>
    <font>
      <sz val="11"/>
      <color rgb="FF0061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CCCCFF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5" borderId="0" applyNumberFormat="0" applyBorder="0" applyAlignment="0" applyProtection="0"/>
  </cellStyleXfs>
  <cellXfs count="10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left" vertical="top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horizontal="left" wrapText="1"/>
    </xf>
    <xf numFmtId="0" fontId="7" fillId="0" borderId="13" xfId="0" applyFont="1" applyFill="1" applyBorder="1" applyAlignment="1" applyProtection="1">
      <alignment horizontal="left" vertical="top" wrapText="1"/>
    </xf>
    <xf numFmtId="0" fontId="7" fillId="0" borderId="14" xfId="0" applyFont="1" applyFill="1" applyBorder="1" applyAlignment="1" applyProtection="1">
      <alignment horizontal="left" vertical="top" wrapText="1"/>
    </xf>
    <xf numFmtId="0" fontId="7" fillId="0" borderId="15" xfId="0" applyFont="1" applyFill="1" applyBorder="1" applyAlignment="1" applyProtection="1">
      <alignment horizontal="left" vertical="top" wrapText="1"/>
    </xf>
    <xf numFmtId="0" fontId="3" fillId="0" borderId="19" xfId="0" applyFont="1" applyFill="1" applyBorder="1" applyAlignment="1" applyProtection="1">
      <alignment horizontal="left" vertical="top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 wrapText="1"/>
    </xf>
    <xf numFmtId="0" fontId="0" fillId="0" borderId="5" xfId="0" applyFill="1" applyBorder="1" applyAlignment="1" applyProtection="1">
      <alignment horizontal="left" wrapText="1"/>
    </xf>
    <xf numFmtId="0" fontId="11" fillId="0" borderId="16" xfId="0" applyFont="1" applyBorder="1" applyAlignment="1" applyProtection="1">
      <alignment vertical="center"/>
    </xf>
    <xf numFmtId="0" fontId="11" fillId="0" borderId="17" xfId="0" applyFont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1" fillId="0" borderId="18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textRotation="90" wrapText="1"/>
    </xf>
    <xf numFmtId="0" fontId="3" fillId="0" borderId="0" xfId="0" applyFont="1" applyFill="1" applyBorder="1" applyAlignment="1" applyProtection="1">
      <alignment horizontal="left" textRotation="90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44" fontId="4" fillId="0" borderId="28" xfId="1" applyFont="1" applyFill="1" applyBorder="1" applyAlignment="1" applyProtection="1">
      <alignment horizontal="right" vertical="top" shrinkToFit="1"/>
    </xf>
    <xf numFmtId="0" fontId="2" fillId="0" borderId="0" xfId="0" applyFont="1" applyFill="1" applyBorder="1" applyAlignment="1" applyProtection="1">
      <alignment horizontal="left" vertical="top" wrapText="1"/>
    </xf>
    <xf numFmtId="44" fontId="0" fillId="0" borderId="0" xfId="0" applyNumberFormat="1" applyFill="1" applyBorder="1" applyAlignment="1" applyProtection="1">
      <alignment horizontal="left" vertical="top"/>
    </xf>
    <xf numFmtId="1" fontId="4" fillId="2" borderId="3" xfId="0" applyNumberFormat="1" applyFont="1" applyFill="1" applyBorder="1" applyAlignment="1" applyProtection="1">
      <alignment horizontal="left" vertical="top" shrinkToFit="1"/>
    </xf>
    <xf numFmtId="0" fontId="0" fillId="2" borderId="4" xfId="0" applyFill="1" applyBorder="1" applyAlignment="1" applyProtection="1">
      <alignment horizontal="left" wrapText="1"/>
    </xf>
    <xf numFmtId="0" fontId="3" fillId="2" borderId="4" xfId="0" applyFont="1" applyFill="1" applyBorder="1" applyAlignment="1" applyProtection="1">
      <alignment horizontal="left" vertical="top" wrapText="1"/>
    </xf>
    <xf numFmtId="44" fontId="4" fillId="2" borderId="5" xfId="1" applyFont="1" applyFill="1" applyBorder="1" applyAlignment="1" applyProtection="1">
      <alignment horizontal="right" vertical="top" shrinkToFit="1"/>
    </xf>
    <xf numFmtId="0" fontId="0" fillId="0" borderId="2" xfId="0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left" wrapText="1"/>
    </xf>
    <xf numFmtId="0" fontId="3" fillId="2" borderId="9" xfId="0" applyFont="1" applyFill="1" applyBorder="1" applyAlignment="1" applyProtection="1">
      <alignment horizontal="left" vertical="top" wrapText="1"/>
    </xf>
    <xf numFmtId="44" fontId="4" fillId="2" borderId="10" xfId="1" applyFont="1" applyFill="1" applyBorder="1" applyAlignment="1" applyProtection="1">
      <alignment horizontal="right" vertical="top" shrinkToFit="1"/>
    </xf>
    <xf numFmtId="0" fontId="2" fillId="0" borderId="11" xfId="0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center" vertical="top" wrapText="1"/>
    </xf>
    <xf numFmtId="2" fontId="5" fillId="0" borderId="11" xfId="0" applyNumberFormat="1" applyFont="1" applyFill="1" applyBorder="1" applyAlignment="1" applyProtection="1">
      <alignment horizontal="right" vertical="top" shrinkToFit="1"/>
    </xf>
    <xf numFmtId="44" fontId="5" fillId="0" borderId="11" xfId="1" applyFont="1" applyFill="1" applyBorder="1" applyAlignment="1" applyProtection="1">
      <alignment horizontal="right" vertical="center" shrinkToFit="1"/>
    </xf>
    <xf numFmtId="0" fontId="2" fillId="4" borderId="2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center" vertical="center" wrapText="1"/>
    </xf>
    <xf numFmtId="2" fontId="5" fillId="0" borderId="11" xfId="0" applyNumberFormat="1" applyFont="1" applyFill="1" applyBorder="1" applyAlignment="1" applyProtection="1">
      <alignment horizontal="right" vertical="center" shrinkToFit="1"/>
    </xf>
    <xf numFmtId="0" fontId="2" fillId="4" borderId="2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wrapText="1"/>
    </xf>
    <xf numFmtId="44" fontId="0" fillId="2" borderId="9" xfId="1" applyFont="1" applyFill="1" applyBorder="1" applyAlignment="1" applyProtection="1">
      <alignment horizontal="left" wrapText="1"/>
    </xf>
    <xf numFmtId="1" fontId="4" fillId="2" borderId="8" xfId="0" applyNumberFormat="1" applyFont="1" applyFill="1" applyBorder="1" applyAlignment="1" applyProtection="1">
      <alignment horizontal="left" vertical="top" shrinkToFit="1"/>
    </xf>
    <xf numFmtId="0" fontId="2" fillId="4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textRotation="90"/>
    </xf>
    <xf numFmtId="0" fontId="2" fillId="4" borderId="2" xfId="0" applyFont="1" applyFill="1" applyBorder="1" applyAlignment="1" applyProtection="1">
      <alignment horizontal="center" vertical="top" wrapText="1"/>
    </xf>
    <xf numFmtId="0" fontId="0" fillId="2" borderId="9" xfId="0" applyFill="1" applyBorder="1" applyAlignment="1" applyProtection="1">
      <alignment horizontal="left" vertical="center" wrapText="1"/>
    </xf>
    <xf numFmtId="0" fontId="0" fillId="2" borderId="7" xfId="0" applyFill="1" applyBorder="1" applyAlignment="1" applyProtection="1">
      <alignment horizontal="left" vertical="center" wrapText="1"/>
    </xf>
    <xf numFmtId="0" fontId="0" fillId="2" borderId="9" xfId="0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left" vertical="center" wrapText="1"/>
    </xf>
    <xf numFmtId="4" fontId="5" fillId="0" borderId="11" xfId="0" applyNumberFormat="1" applyFont="1" applyFill="1" applyBorder="1" applyAlignment="1" applyProtection="1">
      <alignment horizontal="right" vertical="top" shrinkToFit="1"/>
    </xf>
    <xf numFmtId="4" fontId="4" fillId="2" borderId="10" xfId="0" applyNumberFormat="1" applyFont="1" applyFill="1" applyBorder="1" applyAlignment="1" applyProtection="1">
      <alignment horizontal="right" vertical="top" shrinkToFit="1"/>
    </xf>
    <xf numFmtId="0" fontId="2" fillId="3" borderId="1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0" fillId="0" borderId="11" xfId="0" applyFill="1" applyBorder="1" applyAlignment="1" applyProtection="1">
      <alignment horizontal="left" vertical="top" wrapText="1"/>
    </xf>
    <xf numFmtId="0" fontId="2" fillId="3" borderId="11" xfId="0" applyFont="1" applyFill="1" applyBorder="1" applyAlignment="1" applyProtection="1">
      <alignment horizontal="center" vertical="top" wrapText="1"/>
    </xf>
    <xf numFmtId="0" fontId="0" fillId="0" borderId="8" xfId="0" applyFill="1" applyBorder="1" applyAlignment="1" applyProtection="1">
      <alignment horizontal="left" wrapText="1"/>
    </xf>
    <xf numFmtId="0" fontId="0" fillId="0" borderId="9" xfId="0" applyFill="1" applyBorder="1" applyAlignment="1" applyProtection="1">
      <alignment horizontal="left" wrapText="1"/>
    </xf>
    <xf numFmtId="0" fontId="0" fillId="0" borderId="10" xfId="0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top" wrapText="1"/>
    </xf>
    <xf numFmtId="44" fontId="7" fillId="5" borderId="11" xfId="2" applyNumberFormat="1" applyFont="1" applyBorder="1" applyAlignment="1" applyProtection="1">
      <alignment horizontal="right" vertical="center" shrinkToFit="1"/>
      <protection locked="0"/>
    </xf>
    <xf numFmtId="10" fontId="8" fillId="5" borderId="17" xfId="2" applyNumberFormat="1" applyFont="1" applyBorder="1" applyAlignment="1" applyProtection="1">
      <alignment horizontal="center" vertical="center" shrinkToFit="1"/>
      <protection locked="0"/>
    </xf>
    <xf numFmtId="10" fontId="8" fillId="5" borderId="22" xfId="2" applyNumberFormat="1" applyFont="1" applyBorder="1" applyAlignment="1" applyProtection="1">
      <alignment horizontal="center" vertical="center" shrinkToFit="1"/>
      <protection locked="0"/>
    </xf>
    <xf numFmtId="0" fontId="12" fillId="5" borderId="12" xfId="2" applyFont="1" applyBorder="1" applyAlignment="1" applyProtection="1">
      <alignment horizontal="center" vertical="center" wrapText="1"/>
      <protection locked="0"/>
    </xf>
    <xf numFmtId="0" fontId="12" fillId="5" borderId="12" xfId="2" quotePrefix="1" applyFont="1" applyBorder="1" applyAlignment="1" applyProtection="1">
      <alignment horizontal="center" vertical="center" wrapText="1"/>
      <protection locked="0"/>
    </xf>
  </cellXfs>
  <cellStyles count="3">
    <cellStyle name="Bom" xfId="2" builtinId="26"/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31571</xdr:colOff>
      <xdr:row>0</xdr:row>
      <xdr:rowOff>46072</xdr:rowOff>
    </xdr:from>
    <xdr:ext cx="961751" cy="171642"/>
    <xdr:grpSp>
      <xdr:nvGrpSpPr>
        <xdr:cNvPr id="2" name="Group 2"/>
        <xdr:cNvGrpSpPr/>
      </xdr:nvGrpSpPr>
      <xdr:grpSpPr>
        <a:xfrm>
          <a:off x="31571" y="46072"/>
          <a:ext cx="961751" cy="171642"/>
          <a:chOff x="0" y="0"/>
          <a:chExt cx="1133475" cy="196850"/>
        </a:xfrm>
      </xdr:grpSpPr>
      <xdr:sp macro="" textlink="">
        <xdr:nvSpPr>
          <xdr:cNvPr id="3" name="Shape 3"/>
          <xdr:cNvSpPr/>
        </xdr:nvSpPr>
        <xdr:spPr>
          <a:xfrm>
            <a:off x="-2" y="10"/>
            <a:ext cx="1133475" cy="196850"/>
          </a:xfrm>
          <a:custGeom>
            <a:avLst/>
            <a:gdLst/>
            <a:ahLst/>
            <a:cxnLst/>
            <a:rect l="0" t="0" r="0" b="0"/>
            <a:pathLst>
              <a:path w="1133475" h="196850">
                <a:moveTo>
                  <a:pt x="205320" y="6540"/>
                </a:moveTo>
                <a:lnTo>
                  <a:pt x="199847" y="4368"/>
                </a:lnTo>
                <a:lnTo>
                  <a:pt x="191630" y="4368"/>
                </a:lnTo>
                <a:lnTo>
                  <a:pt x="186156" y="2184"/>
                </a:lnTo>
                <a:lnTo>
                  <a:pt x="177939" y="0"/>
                </a:lnTo>
                <a:lnTo>
                  <a:pt x="123190" y="0"/>
                </a:lnTo>
                <a:lnTo>
                  <a:pt x="73914" y="15265"/>
                </a:lnTo>
                <a:lnTo>
                  <a:pt x="35585" y="43637"/>
                </a:lnTo>
                <a:lnTo>
                  <a:pt x="8204" y="78549"/>
                </a:lnTo>
                <a:lnTo>
                  <a:pt x="0" y="120002"/>
                </a:lnTo>
                <a:lnTo>
                  <a:pt x="5473" y="137452"/>
                </a:lnTo>
                <a:lnTo>
                  <a:pt x="41059" y="181089"/>
                </a:lnTo>
                <a:lnTo>
                  <a:pt x="82130" y="196367"/>
                </a:lnTo>
                <a:lnTo>
                  <a:pt x="136880" y="196367"/>
                </a:lnTo>
                <a:lnTo>
                  <a:pt x="147828" y="194183"/>
                </a:lnTo>
                <a:lnTo>
                  <a:pt x="156044" y="194183"/>
                </a:lnTo>
                <a:lnTo>
                  <a:pt x="164261" y="191998"/>
                </a:lnTo>
                <a:lnTo>
                  <a:pt x="169735" y="189826"/>
                </a:lnTo>
                <a:lnTo>
                  <a:pt x="182181" y="135267"/>
                </a:lnTo>
                <a:lnTo>
                  <a:pt x="186156" y="117817"/>
                </a:lnTo>
                <a:lnTo>
                  <a:pt x="180682" y="122186"/>
                </a:lnTo>
                <a:lnTo>
                  <a:pt x="175209" y="124371"/>
                </a:lnTo>
                <a:lnTo>
                  <a:pt x="166992" y="128727"/>
                </a:lnTo>
                <a:lnTo>
                  <a:pt x="161518" y="130911"/>
                </a:lnTo>
                <a:lnTo>
                  <a:pt x="153301" y="133096"/>
                </a:lnTo>
                <a:lnTo>
                  <a:pt x="147828" y="135267"/>
                </a:lnTo>
                <a:lnTo>
                  <a:pt x="123190" y="135267"/>
                </a:lnTo>
                <a:lnTo>
                  <a:pt x="114973" y="133096"/>
                </a:lnTo>
                <a:lnTo>
                  <a:pt x="106768" y="128727"/>
                </a:lnTo>
                <a:lnTo>
                  <a:pt x="95821" y="120002"/>
                </a:lnTo>
                <a:lnTo>
                  <a:pt x="90335" y="106908"/>
                </a:lnTo>
                <a:lnTo>
                  <a:pt x="90335" y="98183"/>
                </a:lnTo>
                <a:lnTo>
                  <a:pt x="117716" y="67640"/>
                </a:lnTo>
                <a:lnTo>
                  <a:pt x="136880" y="61087"/>
                </a:lnTo>
                <a:lnTo>
                  <a:pt x="153301" y="61087"/>
                </a:lnTo>
                <a:lnTo>
                  <a:pt x="161518" y="63271"/>
                </a:lnTo>
                <a:lnTo>
                  <a:pt x="166992" y="63271"/>
                </a:lnTo>
                <a:lnTo>
                  <a:pt x="172466" y="65455"/>
                </a:lnTo>
                <a:lnTo>
                  <a:pt x="177939" y="69811"/>
                </a:lnTo>
                <a:lnTo>
                  <a:pt x="183413" y="71996"/>
                </a:lnTo>
                <a:lnTo>
                  <a:pt x="194360" y="80733"/>
                </a:lnTo>
                <a:lnTo>
                  <a:pt x="197269" y="61087"/>
                </a:lnTo>
                <a:lnTo>
                  <a:pt x="205320" y="6540"/>
                </a:lnTo>
              </a:path>
              <a:path w="1133475" h="196850">
                <a:moveTo>
                  <a:pt x="448970" y="194183"/>
                </a:moveTo>
                <a:lnTo>
                  <a:pt x="442810" y="170180"/>
                </a:lnTo>
                <a:lnTo>
                  <a:pt x="431050" y="124371"/>
                </a:lnTo>
                <a:lnTo>
                  <a:pt x="415937" y="65455"/>
                </a:lnTo>
                <a:lnTo>
                  <a:pt x="399694" y="2184"/>
                </a:lnTo>
                <a:lnTo>
                  <a:pt x="344944" y="2184"/>
                </a:lnTo>
                <a:lnTo>
                  <a:pt x="344944" y="124371"/>
                </a:lnTo>
                <a:lnTo>
                  <a:pt x="312089" y="124371"/>
                </a:lnTo>
                <a:lnTo>
                  <a:pt x="339471" y="65455"/>
                </a:lnTo>
                <a:lnTo>
                  <a:pt x="342201" y="65455"/>
                </a:lnTo>
                <a:lnTo>
                  <a:pt x="342201" y="91630"/>
                </a:lnTo>
                <a:lnTo>
                  <a:pt x="344944" y="124371"/>
                </a:lnTo>
                <a:lnTo>
                  <a:pt x="344944" y="2184"/>
                </a:lnTo>
                <a:lnTo>
                  <a:pt x="303872" y="2184"/>
                </a:lnTo>
                <a:lnTo>
                  <a:pt x="180682" y="194183"/>
                </a:lnTo>
                <a:lnTo>
                  <a:pt x="273761" y="194183"/>
                </a:lnTo>
                <a:lnTo>
                  <a:pt x="287451" y="170180"/>
                </a:lnTo>
                <a:lnTo>
                  <a:pt x="353161" y="170180"/>
                </a:lnTo>
                <a:lnTo>
                  <a:pt x="355892" y="194183"/>
                </a:lnTo>
                <a:lnTo>
                  <a:pt x="448970" y="194183"/>
                </a:lnTo>
              </a:path>
              <a:path w="1133475" h="196850">
                <a:moveTo>
                  <a:pt x="588594" y="2184"/>
                </a:moveTo>
                <a:lnTo>
                  <a:pt x="500989" y="2184"/>
                </a:lnTo>
                <a:lnTo>
                  <a:pt x="462661" y="194183"/>
                </a:lnTo>
                <a:lnTo>
                  <a:pt x="550265" y="194183"/>
                </a:lnTo>
                <a:lnTo>
                  <a:pt x="588594" y="2184"/>
                </a:lnTo>
              </a:path>
              <a:path w="1133475" h="196850">
                <a:moveTo>
                  <a:pt x="1133360" y="194183"/>
                </a:moveTo>
                <a:lnTo>
                  <a:pt x="1127201" y="170180"/>
                </a:lnTo>
                <a:lnTo>
                  <a:pt x="1115441" y="124371"/>
                </a:lnTo>
                <a:lnTo>
                  <a:pt x="1100328" y="65455"/>
                </a:lnTo>
                <a:lnTo>
                  <a:pt x="1084084" y="2184"/>
                </a:lnTo>
                <a:lnTo>
                  <a:pt x="1029347" y="2184"/>
                </a:lnTo>
                <a:lnTo>
                  <a:pt x="1029347" y="124371"/>
                </a:lnTo>
                <a:lnTo>
                  <a:pt x="993787" y="124371"/>
                </a:lnTo>
                <a:lnTo>
                  <a:pt x="1021118" y="65455"/>
                </a:lnTo>
                <a:lnTo>
                  <a:pt x="1026579" y="65455"/>
                </a:lnTo>
                <a:lnTo>
                  <a:pt x="1026579" y="91630"/>
                </a:lnTo>
                <a:lnTo>
                  <a:pt x="1029347" y="124371"/>
                </a:lnTo>
                <a:lnTo>
                  <a:pt x="1029347" y="2184"/>
                </a:lnTo>
                <a:lnTo>
                  <a:pt x="988314" y="2184"/>
                </a:lnTo>
                <a:lnTo>
                  <a:pt x="865060" y="194183"/>
                </a:lnTo>
                <a:lnTo>
                  <a:pt x="958138" y="194183"/>
                </a:lnTo>
                <a:lnTo>
                  <a:pt x="969149" y="170180"/>
                </a:lnTo>
                <a:lnTo>
                  <a:pt x="1034821" y="170180"/>
                </a:lnTo>
                <a:lnTo>
                  <a:pt x="1040282" y="194183"/>
                </a:lnTo>
                <a:lnTo>
                  <a:pt x="1133360" y="194183"/>
                </a:lnTo>
              </a:path>
            </a:pathLst>
          </a:custGeom>
          <a:solidFill>
            <a:srgbClr val="1F1A17"/>
          </a:solidFill>
        </xdr:spPr>
      </xdr:sp>
      <xdr:pic>
        <xdr:nvPicPr>
          <xdr:cNvPr id="4" name="image1.pn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72168" y="2183"/>
            <a:ext cx="336704" cy="192007"/>
          </a:xfrm>
          <a:prstGeom prst="rect">
            <a:avLst/>
          </a:prstGeom>
        </xdr:spPr>
      </xdr:pic>
    </xdr:grp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zoomScale="145" zoomScaleNormal="145" workbookViewId="0">
      <selection activeCell="G55" sqref="G55"/>
    </sheetView>
  </sheetViews>
  <sheetFormatPr defaultRowHeight="12.75" x14ac:dyDescent="0.2"/>
  <cols>
    <col min="1" max="1" width="6.1640625" customWidth="1"/>
    <col min="2" max="2" width="11.33203125" customWidth="1"/>
    <col min="3" max="3" width="8.6640625" customWidth="1"/>
    <col min="4" max="4" width="42.5" customWidth="1"/>
    <col min="5" max="5" width="6.6640625" customWidth="1"/>
    <col min="6" max="6" width="8.6640625" customWidth="1"/>
    <col min="7" max="7" width="8.5" customWidth="1"/>
    <col min="8" max="8" width="8.83203125" customWidth="1"/>
    <col min="9" max="9" width="12.5" customWidth="1"/>
    <col min="10" max="10" width="2.83203125" customWidth="1"/>
    <col min="11" max="11" width="3.1640625" customWidth="1"/>
    <col min="12" max="12" width="16.33203125" customWidth="1"/>
  </cols>
  <sheetData>
    <row r="1" spans="1:12" ht="8.4499999999999993" customHeight="1" x14ac:dyDescent="0.2">
      <c r="A1" s="7" t="s">
        <v>0</v>
      </c>
      <c r="B1" s="7"/>
      <c r="C1" s="7"/>
      <c r="D1" s="7"/>
      <c r="E1" s="7"/>
      <c r="F1" s="7"/>
      <c r="G1" s="7"/>
      <c r="H1" s="8"/>
      <c r="I1" s="9" t="s">
        <v>1</v>
      </c>
      <c r="J1" s="10"/>
      <c r="K1" s="11"/>
      <c r="L1" s="12"/>
    </row>
    <row r="2" spans="1:12" ht="12.75" customHeight="1" x14ac:dyDescent="0.2">
      <c r="A2" s="7"/>
      <c r="B2" s="7"/>
      <c r="C2" s="7"/>
      <c r="D2" s="7"/>
      <c r="E2" s="7"/>
      <c r="F2" s="7"/>
      <c r="G2" s="7"/>
      <c r="H2" s="8"/>
      <c r="I2" s="13" t="s">
        <v>2</v>
      </c>
      <c r="J2" s="14"/>
      <c r="K2" s="15"/>
      <c r="L2" s="12"/>
    </row>
    <row r="3" spans="1:12" ht="8.85" customHeight="1" x14ac:dyDescent="0.2">
      <c r="A3" s="16" t="s">
        <v>120</v>
      </c>
      <c r="B3" s="17"/>
      <c r="C3" s="18"/>
      <c r="D3" s="19" t="s">
        <v>122</v>
      </c>
      <c r="E3" s="16" t="s">
        <v>118</v>
      </c>
      <c r="F3" s="17"/>
      <c r="G3" s="17"/>
      <c r="H3" s="18"/>
      <c r="I3" s="20" t="s">
        <v>119</v>
      </c>
      <c r="J3" s="21"/>
      <c r="K3" s="22"/>
      <c r="L3" s="12"/>
    </row>
    <row r="4" spans="1:12" ht="8.25" customHeight="1" x14ac:dyDescent="0.2">
      <c r="A4" s="23" t="s">
        <v>121</v>
      </c>
      <c r="B4" s="24"/>
      <c r="C4" s="25"/>
      <c r="D4" s="26" t="s">
        <v>3</v>
      </c>
      <c r="E4" s="13" t="s">
        <v>3</v>
      </c>
      <c r="F4" s="14"/>
      <c r="G4" s="14"/>
      <c r="H4" s="27"/>
      <c r="I4" s="20"/>
      <c r="J4" s="28"/>
      <c r="K4" s="29"/>
      <c r="L4" s="12"/>
    </row>
    <row r="5" spans="1:12" ht="8.4499999999999993" customHeight="1" x14ac:dyDescent="0.2">
      <c r="A5" s="30" t="s">
        <v>113</v>
      </c>
      <c r="B5" s="31"/>
      <c r="C5" s="101" t="s">
        <v>123</v>
      </c>
      <c r="D5" s="100"/>
      <c r="E5" s="100"/>
      <c r="F5" s="100"/>
      <c r="G5" s="32" t="s">
        <v>4</v>
      </c>
      <c r="H5" s="33"/>
      <c r="I5" s="98">
        <v>0.26240000000000002</v>
      </c>
      <c r="J5" s="34"/>
      <c r="K5" s="21"/>
      <c r="L5" s="12"/>
    </row>
    <row r="6" spans="1:12" ht="8.4499999999999993" customHeight="1" x14ac:dyDescent="0.2">
      <c r="A6" s="35"/>
      <c r="B6" s="36"/>
      <c r="C6" s="100"/>
      <c r="D6" s="100"/>
      <c r="E6" s="100"/>
      <c r="F6" s="100"/>
      <c r="G6" s="37"/>
      <c r="H6" s="38"/>
      <c r="I6" s="99"/>
      <c r="J6" s="34"/>
      <c r="K6" s="21"/>
      <c r="L6" s="12"/>
    </row>
    <row r="7" spans="1:12" ht="34.5" customHeight="1" thickBot="1" x14ac:dyDescent="0.25">
      <c r="A7" s="39" t="s">
        <v>5</v>
      </c>
      <c r="B7" s="39" t="s">
        <v>6</v>
      </c>
      <c r="C7" s="40" t="s">
        <v>7</v>
      </c>
      <c r="D7" s="41" t="s">
        <v>8</v>
      </c>
      <c r="E7" s="39" t="s">
        <v>9</v>
      </c>
      <c r="F7" s="39" t="s">
        <v>10</v>
      </c>
      <c r="G7" s="42" t="s">
        <v>11</v>
      </c>
      <c r="H7" s="42" t="s">
        <v>12</v>
      </c>
      <c r="I7" s="43" t="s">
        <v>13</v>
      </c>
      <c r="J7" s="44" t="s">
        <v>14</v>
      </c>
      <c r="K7" s="45" t="s">
        <v>15</v>
      </c>
      <c r="L7" s="12"/>
    </row>
    <row r="8" spans="1:12" ht="11.25" customHeight="1" thickBot="1" x14ac:dyDescent="0.25">
      <c r="A8" s="46" t="s">
        <v>114</v>
      </c>
      <c r="B8" s="47"/>
      <c r="C8" s="47"/>
      <c r="D8" s="47"/>
      <c r="E8" s="47"/>
      <c r="F8" s="47"/>
      <c r="G8" s="47"/>
      <c r="H8" s="47"/>
      <c r="I8" s="48">
        <f>I9+I18+I34+I37+I47+I53</f>
        <v>249988.36999999997</v>
      </c>
      <c r="J8" s="49" t="s">
        <v>16</v>
      </c>
      <c r="K8" s="49" t="s">
        <v>16</v>
      </c>
      <c r="L8" s="50"/>
    </row>
    <row r="9" spans="1:12" ht="8.4499999999999993" customHeight="1" x14ac:dyDescent="0.2">
      <c r="A9" s="51">
        <v>1</v>
      </c>
      <c r="B9" s="52"/>
      <c r="C9" s="52"/>
      <c r="D9" s="53" t="s">
        <v>17</v>
      </c>
      <c r="E9" s="52"/>
      <c r="F9" s="52"/>
      <c r="G9" s="52"/>
      <c r="H9" s="52"/>
      <c r="I9" s="54">
        <f>I11+I12+I13+I14+I16+I17</f>
        <v>7699.15</v>
      </c>
      <c r="J9" s="55"/>
      <c r="K9" s="21"/>
      <c r="L9" s="12"/>
    </row>
    <row r="10" spans="1:12" ht="8.4499999999999993" customHeight="1" x14ac:dyDescent="0.2">
      <c r="A10" s="56" t="s">
        <v>18</v>
      </c>
      <c r="B10" s="57"/>
      <c r="C10" s="58"/>
      <c r="D10" s="59" t="s">
        <v>17</v>
      </c>
      <c r="E10" s="57"/>
      <c r="F10" s="57"/>
      <c r="G10" s="57"/>
      <c r="H10" s="57"/>
      <c r="I10" s="60">
        <f>I11+I12+I13+I14</f>
        <v>7260.5399999999991</v>
      </c>
      <c r="J10" s="55"/>
      <c r="K10" s="21"/>
      <c r="L10" s="12"/>
    </row>
    <row r="11" spans="1:12" ht="8.4499999999999993" customHeight="1" x14ac:dyDescent="0.2">
      <c r="A11" s="61" t="s">
        <v>19</v>
      </c>
      <c r="B11" s="62" t="s">
        <v>20</v>
      </c>
      <c r="C11" s="63" t="s">
        <v>115</v>
      </c>
      <c r="D11" s="64" t="s">
        <v>21</v>
      </c>
      <c r="E11" s="65" t="s">
        <v>22</v>
      </c>
      <c r="F11" s="66">
        <v>2.5</v>
      </c>
      <c r="G11" s="97">
        <v>160</v>
      </c>
      <c r="H11" s="67">
        <f>ROUND(G11*(1+I$5),2)</f>
        <v>201.98</v>
      </c>
      <c r="I11" s="67">
        <f>ROUND(H11*F11,2)</f>
        <v>504.95</v>
      </c>
      <c r="J11" s="68" t="s">
        <v>23</v>
      </c>
      <c r="K11" s="21"/>
      <c r="L11" s="50"/>
    </row>
    <row r="12" spans="1:12" ht="25.7" customHeight="1" x14ac:dyDescent="0.2">
      <c r="A12" s="69" t="s">
        <v>24</v>
      </c>
      <c r="B12" s="70" t="s">
        <v>25</v>
      </c>
      <c r="C12" s="63">
        <v>10775</v>
      </c>
      <c r="D12" s="71" t="s">
        <v>26</v>
      </c>
      <c r="E12" s="72" t="s">
        <v>27</v>
      </c>
      <c r="F12" s="73">
        <v>4</v>
      </c>
      <c r="G12" s="97">
        <v>520</v>
      </c>
      <c r="H12" s="67">
        <f>ROUND(G12*(1+I$5),2)</f>
        <v>656.45</v>
      </c>
      <c r="I12" s="67">
        <f>ROUND(H12*F12,2)</f>
        <v>2625.8</v>
      </c>
      <c r="J12" s="74" t="s">
        <v>23</v>
      </c>
      <c r="K12" s="75"/>
      <c r="L12" s="12"/>
    </row>
    <row r="13" spans="1:12" ht="17.25" customHeight="1" x14ac:dyDescent="0.2">
      <c r="A13" s="61" t="s">
        <v>28</v>
      </c>
      <c r="B13" s="62" t="s">
        <v>29</v>
      </c>
      <c r="C13" s="63">
        <v>1</v>
      </c>
      <c r="D13" s="71" t="s">
        <v>30</v>
      </c>
      <c r="E13" s="65" t="s">
        <v>31</v>
      </c>
      <c r="F13" s="66">
        <v>1</v>
      </c>
      <c r="G13" s="97">
        <v>2700</v>
      </c>
      <c r="H13" s="67">
        <f>ROUND(G13*(1+I$5),2)</f>
        <v>3408.48</v>
      </c>
      <c r="I13" s="67">
        <f>ROUND(H13*F13,2)</f>
        <v>3408.48</v>
      </c>
      <c r="J13" s="68" t="s">
        <v>23</v>
      </c>
      <c r="K13" s="76"/>
      <c r="L13" s="12"/>
    </row>
    <row r="14" spans="1:12" ht="25.7" customHeight="1" x14ac:dyDescent="0.2">
      <c r="A14" s="69" t="s">
        <v>32</v>
      </c>
      <c r="B14" s="70" t="s">
        <v>20</v>
      </c>
      <c r="C14" s="63" t="s">
        <v>116</v>
      </c>
      <c r="D14" s="71" t="s">
        <v>33</v>
      </c>
      <c r="E14" s="72" t="s">
        <v>22</v>
      </c>
      <c r="F14" s="73">
        <v>190.32</v>
      </c>
      <c r="G14" s="97">
        <v>3</v>
      </c>
      <c r="H14" s="67">
        <f>ROUND(G14*(1+I$5),2)</f>
        <v>3.79</v>
      </c>
      <c r="I14" s="67">
        <f>ROUND(H14*F14,2)</f>
        <v>721.31</v>
      </c>
      <c r="J14" s="74" t="s">
        <v>23</v>
      </c>
      <c r="K14" s="75"/>
      <c r="L14" s="12"/>
    </row>
    <row r="15" spans="1:12" ht="8.4499999999999993" customHeight="1" x14ac:dyDescent="0.2">
      <c r="A15" s="56" t="s">
        <v>34</v>
      </c>
      <c r="B15" s="57"/>
      <c r="C15" s="77"/>
      <c r="D15" s="59" t="s">
        <v>35</v>
      </c>
      <c r="E15" s="57"/>
      <c r="F15" s="57"/>
      <c r="G15" s="78"/>
      <c r="H15" s="78"/>
      <c r="I15" s="60">
        <f>I16+I17</f>
        <v>438.61</v>
      </c>
      <c r="J15" s="55"/>
      <c r="K15" s="21"/>
      <c r="L15" s="12"/>
    </row>
    <row r="16" spans="1:12" ht="17.25" customHeight="1" x14ac:dyDescent="0.2">
      <c r="A16" s="61" t="s">
        <v>36</v>
      </c>
      <c r="B16" s="62" t="s">
        <v>20</v>
      </c>
      <c r="C16" s="63">
        <v>93358</v>
      </c>
      <c r="D16" s="71" t="s">
        <v>37</v>
      </c>
      <c r="E16" s="65" t="s">
        <v>38</v>
      </c>
      <c r="F16" s="66">
        <v>5.38</v>
      </c>
      <c r="G16" s="97">
        <v>62.03</v>
      </c>
      <c r="H16" s="67">
        <f>ROUND(G16*(1+I$5),2)</f>
        <v>78.31</v>
      </c>
      <c r="I16" s="67">
        <f>ROUND(H16*F16,2)</f>
        <v>421.31</v>
      </c>
      <c r="J16" s="68" t="s">
        <v>23</v>
      </c>
      <c r="K16" s="76"/>
      <c r="L16" s="12"/>
    </row>
    <row r="17" spans="1:12" ht="25.7" customHeight="1" x14ac:dyDescent="0.2">
      <c r="A17" s="69" t="s">
        <v>39</v>
      </c>
      <c r="B17" s="70" t="s">
        <v>20</v>
      </c>
      <c r="C17" s="63">
        <v>96521</v>
      </c>
      <c r="D17" s="71" t="s">
        <v>40</v>
      </c>
      <c r="E17" s="72" t="s">
        <v>38</v>
      </c>
      <c r="F17" s="73">
        <v>0.43</v>
      </c>
      <c r="G17" s="97">
        <v>31.87</v>
      </c>
      <c r="H17" s="67">
        <f>ROUND(G17*(1+I$5),2)</f>
        <v>40.229999999999997</v>
      </c>
      <c r="I17" s="67">
        <f>ROUND(H17*F17,2)</f>
        <v>17.3</v>
      </c>
      <c r="J17" s="74" t="s">
        <v>23</v>
      </c>
      <c r="K17" s="75"/>
      <c r="L17" s="12"/>
    </row>
    <row r="18" spans="1:12" ht="8.4499999999999993" customHeight="1" x14ac:dyDescent="0.2">
      <c r="A18" s="79">
        <v>2</v>
      </c>
      <c r="B18" s="57"/>
      <c r="C18" s="52"/>
      <c r="D18" s="59" t="s">
        <v>41</v>
      </c>
      <c r="E18" s="57"/>
      <c r="F18" s="57"/>
      <c r="G18" s="57"/>
      <c r="H18" s="57"/>
      <c r="I18" s="60">
        <f>I19+I26</f>
        <v>56358.04</v>
      </c>
      <c r="J18" s="55"/>
      <c r="K18" s="21"/>
      <c r="L18" s="12"/>
    </row>
    <row r="19" spans="1:12" ht="8.4499999999999993" customHeight="1" x14ac:dyDescent="0.2">
      <c r="A19" s="56" t="s">
        <v>42</v>
      </c>
      <c r="B19" s="57"/>
      <c r="C19" s="58"/>
      <c r="D19" s="59" t="s">
        <v>43</v>
      </c>
      <c r="E19" s="57"/>
      <c r="F19" s="57"/>
      <c r="G19" s="57"/>
      <c r="H19" s="57"/>
      <c r="I19" s="60">
        <f>I20+I21+I22+I23+I24+I25</f>
        <v>2698.18</v>
      </c>
      <c r="J19" s="55"/>
      <c r="K19" s="21"/>
      <c r="L19" s="12"/>
    </row>
    <row r="20" spans="1:12" ht="26.1" customHeight="1" x14ac:dyDescent="0.2">
      <c r="A20" s="69" t="s">
        <v>44</v>
      </c>
      <c r="B20" s="70" t="s">
        <v>20</v>
      </c>
      <c r="C20" s="63">
        <v>95241</v>
      </c>
      <c r="D20" s="71" t="s">
        <v>45</v>
      </c>
      <c r="E20" s="72" t="s">
        <v>22</v>
      </c>
      <c r="F20" s="73">
        <v>1.44</v>
      </c>
      <c r="G20" s="97">
        <v>20.8</v>
      </c>
      <c r="H20" s="67">
        <f>ROUND(G20*(1+I$5),2)</f>
        <v>26.26</v>
      </c>
      <c r="I20" s="67">
        <f>ROUND(H20*F20,2)</f>
        <v>37.81</v>
      </c>
      <c r="J20" s="74" t="s">
        <v>23</v>
      </c>
      <c r="K20" s="75"/>
      <c r="L20" s="12"/>
    </row>
    <row r="21" spans="1:12" ht="42.95" customHeight="1" x14ac:dyDescent="0.2">
      <c r="A21" s="69" t="s">
        <v>46</v>
      </c>
      <c r="B21" s="70" t="s">
        <v>20</v>
      </c>
      <c r="C21" s="63">
        <v>90877</v>
      </c>
      <c r="D21" s="64" t="s">
        <v>47</v>
      </c>
      <c r="E21" s="72" t="s">
        <v>48</v>
      </c>
      <c r="F21" s="73">
        <v>24</v>
      </c>
      <c r="G21" s="97">
        <v>40.54</v>
      </c>
      <c r="H21" s="67">
        <f>ROUND(G21*(1+I$5),2)</f>
        <v>51.18</v>
      </c>
      <c r="I21" s="67">
        <f>ROUND(H21*F21,2)</f>
        <v>1228.32</v>
      </c>
      <c r="J21" s="74" t="s">
        <v>23</v>
      </c>
      <c r="K21" s="75"/>
      <c r="L21" s="12"/>
    </row>
    <row r="22" spans="1:12" ht="34.5" customHeight="1" x14ac:dyDescent="0.2">
      <c r="A22" s="69" t="s">
        <v>49</v>
      </c>
      <c r="B22" s="70" t="s">
        <v>20</v>
      </c>
      <c r="C22" s="63">
        <v>92778</v>
      </c>
      <c r="D22" s="71" t="s">
        <v>50</v>
      </c>
      <c r="E22" s="72" t="s">
        <v>51</v>
      </c>
      <c r="F22" s="73">
        <v>74.040000000000006</v>
      </c>
      <c r="G22" s="97">
        <v>7.9</v>
      </c>
      <c r="H22" s="67">
        <f>ROUND(G22*(1+I$5),2)</f>
        <v>9.9700000000000006</v>
      </c>
      <c r="I22" s="67">
        <f>ROUND(H22*F22,2)</f>
        <v>738.18</v>
      </c>
      <c r="J22" s="74" t="s">
        <v>23</v>
      </c>
      <c r="K22" s="75"/>
      <c r="L22" s="12"/>
    </row>
    <row r="23" spans="1:12" ht="34.5" customHeight="1" x14ac:dyDescent="0.2">
      <c r="A23" s="69" t="s">
        <v>52</v>
      </c>
      <c r="B23" s="70" t="s">
        <v>20</v>
      </c>
      <c r="C23" s="63">
        <v>92775</v>
      </c>
      <c r="D23" s="71" t="s">
        <v>53</v>
      </c>
      <c r="E23" s="72" t="s">
        <v>51</v>
      </c>
      <c r="F23" s="73">
        <v>2.77</v>
      </c>
      <c r="G23" s="97">
        <v>11.74</v>
      </c>
      <c r="H23" s="67">
        <f>ROUND(G23*(1+I$5),2)</f>
        <v>14.82</v>
      </c>
      <c r="I23" s="67">
        <f>ROUND(H23*F23,2)</f>
        <v>41.05</v>
      </c>
      <c r="J23" s="74" t="s">
        <v>23</v>
      </c>
      <c r="K23" s="75"/>
      <c r="L23" s="12"/>
    </row>
    <row r="24" spans="1:12" ht="25.7" customHeight="1" x14ac:dyDescent="0.2">
      <c r="A24" s="69" t="s">
        <v>54</v>
      </c>
      <c r="B24" s="70" t="s">
        <v>20</v>
      </c>
      <c r="C24" s="63">
        <v>96534</v>
      </c>
      <c r="D24" s="71" t="s">
        <v>55</v>
      </c>
      <c r="E24" s="72" t="s">
        <v>22</v>
      </c>
      <c r="F24" s="73">
        <v>5.76</v>
      </c>
      <c r="G24" s="97">
        <v>31.31</v>
      </c>
      <c r="H24" s="67">
        <f>ROUND(G24*(1+I$5),2)</f>
        <v>39.53</v>
      </c>
      <c r="I24" s="67">
        <f>ROUND(H24*F24,2)</f>
        <v>227.69</v>
      </c>
      <c r="J24" s="74" t="s">
        <v>23</v>
      </c>
      <c r="K24" s="75"/>
      <c r="L24" s="12"/>
    </row>
    <row r="25" spans="1:12" ht="17.25" customHeight="1" x14ac:dyDescent="0.2">
      <c r="A25" s="61" t="s">
        <v>56</v>
      </c>
      <c r="B25" s="62" t="s">
        <v>57</v>
      </c>
      <c r="C25" s="63">
        <v>1</v>
      </c>
      <c r="D25" s="71" t="s">
        <v>58</v>
      </c>
      <c r="E25" s="65" t="s">
        <v>38</v>
      </c>
      <c r="F25" s="66">
        <v>0.86</v>
      </c>
      <c r="G25" s="97">
        <v>391.59</v>
      </c>
      <c r="H25" s="67">
        <f>ROUND(G25*(1+I$5),2)</f>
        <v>494.34</v>
      </c>
      <c r="I25" s="67">
        <f>ROUND(H25*F25,2)</f>
        <v>425.13</v>
      </c>
      <c r="J25" s="68" t="s">
        <v>23</v>
      </c>
      <c r="K25" s="76"/>
      <c r="L25" s="12"/>
    </row>
    <row r="26" spans="1:12" ht="8.4499999999999993" customHeight="1" x14ac:dyDescent="0.2">
      <c r="A26" s="56" t="s">
        <v>59</v>
      </c>
      <c r="B26" s="57"/>
      <c r="C26" s="77"/>
      <c r="D26" s="59" t="s">
        <v>60</v>
      </c>
      <c r="E26" s="57"/>
      <c r="F26" s="57"/>
      <c r="G26" s="57"/>
      <c r="H26" s="57"/>
      <c r="I26" s="60">
        <f>I27+I28+I29+I30+I31+I32+I33</f>
        <v>53659.86</v>
      </c>
      <c r="J26" s="55"/>
      <c r="K26" s="21"/>
      <c r="L26" s="12"/>
    </row>
    <row r="27" spans="1:12" ht="34.5" customHeight="1" x14ac:dyDescent="0.2">
      <c r="A27" s="69" t="s">
        <v>61</v>
      </c>
      <c r="B27" s="70" t="s">
        <v>20</v>
      </c>
      <c r="C27" s="63">
        <v>92778</v>
      </c>
      <c r="D27" s="71" t="s">
        <v>50</v>
      </c>
      <c r="E27" s="72" t="s">
        <v>51</v>
      </c>
      <c r="F27" s="73">
        <v>441.42</v>
      </c>
      <c r="G27" s="97">
        <v>7.9</v>
      </c>
      <c r="H27" s="67">
        <f>ROUND(G27*(1+I$5),2)</f>
        <v>9.9700000000000006</v>
      </c>
      <c r="I27" s="67">
        <f>ROUND(H27*F27,2)</f>
        <v>4400.96</v>
      </c>
      <c r="J27" s="74" t="s">
        <v>23</v>
      </c>
      <c r="K27" s="75"/>
      <c r="L27" s="12"/>
    </row>
    <row r="28" spans="1:12" ht="34.5" customHeight="1" x14ac:dyDescent="0.2">
      <c r="A28" s="69" t="s">
        <v>62</v>
      </c>
      <c r="B28" s="70" t="s">
        <v>20</v>
      </c>
      <c r="C28" s="63">
        <v>92775</v>
      </c>
      <c r="D28" s="71" t="s">
        <v>53</v>
      </c>
      <c r="E28" s="72" t="s">
        <v>51</v>
      </c>
      <c r="F28" s="73">
        <v>435.5</v>
      </c>
      <c r="G28" s="97">
        <v>11.74</v>
      </c>
      <c r="H28" s="67">
        <f>ROUND(G28*(1+I$5),2)</f>
        <v>14.82</v>
      </c>
      <c r="I28" s="67">
        <f>ROUND(H28*F28,2)</f>
        <v>6454.11</v>
      </c>
      <c r="J28" s="74" t="s">
        <v>23</v>
      </c>
      <c r="K28" s="75"/>
      <c r="L28" s="12"/>
    </row>
    <row r="29" spans="1:12" ht="25.7" customHeight="1" x14ac:dyDescent="0.2">
      <c r="A29" s="69" t="s">
        <v>63</v>
      </c>
      <c r="B29" s="70" t="s">
        <v>20</v>
      </c>
      <c r="C29" s="63">
        <v>96536</v>
      </c>
      <c r="D29" s="71" t="s">
        <v>64</v>
      </c>
      <c r="E29" s="72" t="s">
        <v>22</v>
      </c>
      <c r="F29" s="73">
        <v>355.29</v>
      </c>
      <c r="G29" s="97">
        <v>45.95</v>
      </c>
      <c r="H29" s="67">
        <f>ROUND(G29*(1+I$5),2)</f>
        <v>58.01</v>
      </c>
      <c r="I29" s="67">
        <f>ROUND(H29*F29,2)</f>
        <v>20610.37</v>
      </c>
      <c r="J29" s="74" t="s">
        <v>23</v>
      </c>
      <c r="K29" s="75"/>
      <c r="L29" s="12"/>
    </row>
    <row r="30" spans="1:12" ht="17.25" customHeight="1" x14ac:dyDescent="0.2">
      <c r="A30" s="61" t="s">
        <v>65</v>
      </c>
      <c r="B30" s="62" t="s">
        <v>57</v>
      </c>
      <c r="C30" s="63">
        <v>1</v>
      </c>
      <c r="D30" s="71" t="s">
        <v>58</v>
      </c>
      <c r="E30" s="65" t="s">
        <v>38</v>
      </c>
      <c r="F30" s="66">
        <v>26.65</v>
      </c>
      <c r="G30" s="97">
        <v>391.59</v>
      </c>
      <c r="H30" s="67">
        <f>ROUND(G30*(1+I$5),2)</f>
        <v>494.34</v>
      </c>
      <c r="I30" s="67">
        <f>ROUND(H30*F30,2)</f>
        <v>13174.16</v>
      </c>
      <c r="J30" s="68" t="s">
        <v>23</v>
      </c>
      <c r="K30" s="76"/>
      <c r="L30" s="12"/>
    </row>
    <row r="31" spans="1:12" ht="34.5" customHeight="1" x14ac:dyDescent="0.2">
      <c r="A31" s="69" t="s">
        <v>66</v>
      </c>
      <c r="B31" s="70" t="s">
        <v>20</v>
      </c>
      <c r="C31" s="63">
        <v>94103</v>
      </c>
      <c r="D31" s="64" t="s">
        <v>67</v>
      </c>
      <c r="E31" s="72" t="s">
        <v>38</v>
      </c>
      <c r="F31" s="73">
        <v>2.8</v>
      </c>
      <c r="G31" s="97">
        <v>172.8</v>
      </c>
      <c r="H31" s="67">
        <f>ROUND(G31*(1+I$5),2)</f>
        <v>218.14</v>
      </c>
      <c r="I31" s="67">
        <f>ROUND(H31*F31,2)</f>
        <v>610.79</v>
      </c>
      <c r="J31" s="74" t="s">
        <v>23</v>
      </c>
      <c r="K31" s="75"/>
      <c r="L31" s="12"/>
    </row>
    <row r="32" spans="1:12" ht="34.5" customHeight="1" x14ac:dyDescent="0.2">
      <c r="A32" s="69" t="s">
        <v>68</v>
      </c>
      <c r="B32" s="70" t="s">
        <v>20</v>
      </c>
      <c r="C32" s="63">
        <v>92779</v>
      </c>
      <c r="D32" s="71" t="s">
        <v>69</v>
      </c>
      <c r="E32" s="72" t="s">
        <v>51</v>
      </c>
      <c r="F32" s="73">
        <v>746.03</v>
      </c>
      <c r="G32" s="97">
        <v>6.9</v>
      </c>
      <c r="H32" s="67">
        <f>ROUND(G32*(1+I$5),2)</f>
        <v>8.7100000000000009</v>
      </c>
      <c r="I32" s="67">
        <f>ROUND(H32*F32,2)</f>
        <v>6497.92</v>
      </c>
      <c r="J32" s="80" t="s">
        <v>23</v>
      </c>
      <c r="K32" s="81"/>
      <c r="L32" s="81"/>
    </row>
    <row r="33" spans="1:12" ht="17.100000000000001" customHeight="1" x14ac:dyDescent="0.2">
      <c r="A33" s="61" t="s">
        <v>70</v>
      </c>
      <c r="B33" s="62" t="s">
        <v>20</v>
      </c>
      <c r="C33" s="63">
        <v>98557</v>
      </c>
      <c r="D33" s="71" t="s">
        <v>71</v>
      </c>
      <c r="E33" s="65" t="s">
        <v>22</v>
      </c>
      <c r="F33" s="66">
        <v>56.09</v>
      </c>
      <c r="G33" s="97">
        <v>27</v>
      </c>
      <c r="H33" s="67">
        <f>ROUND(G33*(1+I$5),2)</f>
        <v>34.08</v>
      </c>
      <c r="I33" s="67">
        <f>ROUND(H33*F33,2)</f>
        <v>1911.55</v>
      </c>
      <c r="J33" s="82" t="s">
        <v>23</v>
      </c>
      <c r="K33" s="81"/>
      <c r="L33" s="81"/>
    </row>
    <row r="34" spans="1:12" ht="8.4499999999999993" customHeight="1" x14ac:dyDescent="0.2">
      <c r="A34" s="79">
        <v>3</v>
      </c>
      <c r="B34" s="57"/>
      <c r="C34" s="52"/>
      <c r="D34" s="59" t="s">
        <v>72</v>
      </c>
      <c r="E34" s="57"/>
      <c r="F34" s="57"/>
      <c r="G34" s="57"/>
      <c r="H34" s="57"/>
      <c r="I34" s="60">
        <f>I35</f>
        <v>132315.32999999999</v>
      </c>
      <c r="J34" s="55"/>
      <c r="K34" s="81"/>
      <c r="L34" s="81"/>
    </row>
    <row r="35" spans="1:12" ht="17.25" customHeight="1" x14ac:dyDescent="0.2">
      <c r="A35" s="56" t="s">
        <v>73</v>
      </c>
      <c r="B35" s="83"/>
      <c r="C35" s="84"/>
      <c r="D35" s="85" t="s">
        <v>74</v>
      </c>
      <c r="E35" s="83"/>
      <c r="F35" s="83"/>
      <c r="G35" s="83"/>
      <c r="H35" s="83"/>
      <c r="I35" s="60">
        <f>I36</f>
        <v>132315.32999999999</v>
      </c>
      <c r="J35" s="86"/>
      <c r="K35" s="81"/>
      <c r="L35" s="81"/>
    </row>
    <row r="36" spans="1:12" ht="17.25" customHeight="1" x14ac:dyDescent="0.2">
      <c r="A36" s="61" t="s">
        <v>75</v>
      </c>
      <c r="B36" s="62" t="s">
        <v>57</v>
      </c>
      <c r="C36" s="63">
        <v>3</v>
      </c>
      <c r="D36" s="71" t="s">
        <v>76</v>
      </c>
      <c r="E36" s="65" t="s">
        <v>22</v>
      </c>
      <c r="F36" s="87">
        <v>1073.03</v>
      </c>
      <c r="G36" s="97">
        <v>97.68</v>
      </c>
      <c r="H36" s="67">
        <f>ROUND(G36*(1+I$5),2)</f>
        <v>123.31</v>
      </c>
      <c r="I36" s="67">
        <f>ROUND(H36*F36,2)</f>
        <v>132315.32999999999</v>
      </c>
      <c r="J36" s="82" t="s">
        <v>23</v>
      </c>
      <c r="K36" s="81"/>
      <c r="L36" s="81"/>
    </row>
    <row r="37" spans="1:12" ht="8.4499999999999993" customHeight="1" x14ac:dyDescent="0.2">
      <c r="A37" s="79">
        <v>4</v>
      </c>
      <c r="B37" s="57"/>
      <c r="C37" s="52"/>
      <c r="D37" s="59" t="s">
        <v>77</v>
      </c>
      <c r="E37" s="57"/>
      <c r="F37" s="57"/>
      <c r="G37" s="57"/>
      <c r="H37" s="57"/>
      <c r="I37" s="60">
        <f>I38+I40+I45</f>
        <v>44281.45</v>
      </c>
      <c r="J37" s="55"/>
      <c r="K37" s="81"/>
      <c r="L37" s="81"/>
    </row>
    <row r="38" spans="1:12" ht="8.4499999999999993" customHeight="1" x14ac:dyDescent="0.2">
      <c r="A38" s="56" t="s">
        <v>78</v>
      </c>
      <c r="B38" s="57"/>
      <c r="C38" s="58"/>
      <c r="D38" s="59" t="s">
        <v>79</v>
      </c>
      <c r="E38" s="57"/>
      <c r="F38" s="57"/>
      <c r="G38" s="57"/>
      <c r="H38" s="57"/>
      <c r="I38" s="60">
        <f>I39</f>
        <v>9796.24</v>
      </c>
      <c r="J38" s="55"/>
      <c r="K38" s="81"/>
      <c r="L38" s="81"/>
    </row>
    <row r="39" spans="1:12" ht="34.5" customHeight="1" x14ac:dyDescent="0.2">
      <c r="A39" s="69" t="s">
        <v>80</v>
      </c>
      <c r="B39" s="70" t="s">
        <v>29</v>
      </c>
      <c r="C39" s="63">
        <v>2</v>
      </c>
      <c r="D39" s="71" t="s">
        <v>81</v>
      </c>
      <c r="E39" s="72" t="s">
        <v>31</v>
      </c>
      <c r="F39" s="73">
        <v>4</v>
      </c>
      <c r="G39" s="97">
        <v>1940</v>
      </c>
      <c r="H39" s="67">
        <f>ROUND(G39*(1+I$5),2)</f>
        <v>2449.06</v>
      </c>
      <c r="I39" s="67">
        <f>ROUND(H39*F39,2)</f>
        <v>9796.24</v>
      </c>
      <c r="J39" s="80" t="s">
        <v>23</v>
      </c>
      <c r="K39" s="81"/>
      <c r="L39" s="81"/>
    </row>
    <row r="40" spans="1:12" ht="8.4499999999999993" customHeight="1" x14ac:dyDescent="0.2">
      <c r="A40" s="56" t="s">
        <v>82</v>
      </c>
      <c r="B40" s="57"/>
      <c r="C40" s="77"/>
      <c r="D40" s="59" t="s">
        <v>83</v>
      </c>
      <c r="E40" s="57"/>
      <c r="F40" s="57"/>
      <c r="G40" s="57"/>
      <c r="H40" s="57"/>
      <c r="I40" s="88">
        <f>I41+I42+I43+I44</f>
        <v>16416.41</v>
      </c>
      <c r="J40" s="55"/>
      <c r="K40" s="81"/>
      <c r="L40" s="81"/>
    </row>
    <row r="41" spans="1:12" ht="17.25" customHeight="1" x14ac:dyDescent="0.2">
      <c r="A41" s="61" t="s">
        <v>84</v>
      </c>
      <c r="B41" s="62" t="s">
        <v>29</v>
      </c>
      <c r="C41" s="63">
        <v>3</v>
      </c>
      <c r="D41" s="71" t="s">
        <v>85</v>
      </c>
      <c r="E41" s="65" t="s">
        <v>31</v>
      </c>
      <c r="F41" s="66">
        <v>4</v>
      </c>
      <c r="G41" s="97">
        <v>1340</v>
      </c>
      <c r="H41" s="67">
        <f>ROUND(G41*(1+I$5),2)</f>
        <v>1691.62</v>
      </c>
      <c r="I41" s="67">
        <f>ROUND(H41*F41,2)</f>
        <v>6766.48</v>
      </c>
      <c r="J41" s="82" t="s">
        <v>23</v>
      </c>
      <c r="K41" s="81"/>
      <c r="L41" s="81"/>
    </row>
    <row r="42" spans="1:12" ht="51.6" customHeight="1" x14ac:dyDescent="0.2">
      <c r="A42" s="69" t="s">
        <v>86</v>
      </c>
      <c r="B42" s="70" t="s">
        <v>29</v>
      </c>
      <c r="C42" s="63">
        <v>4</v>
      </c>
      <c r="D42" s="64" t="s">
        <v>87</v>
      </c>
      <c r="E42" s="72" t="s">
        <v>48</v>
      </c>
      <c r="F42" s="73">
        <v>118.02</v>
      </c>
      <c r="G42" s="97">
        <v>42</v>
      </c>
      <c r="H42" s="67">
        <f>ROUND(G42*(1+I$5),2)</f>
        <v>53.02</v>
      </c>
      <c r="I42" s="67">
        <f>ROUND(H42*F42,2)</f>
        <v>6257.42</v>
      </c>
      <c r="J42" s="80" t="s">
        <v>23</v>
      </c>
      <c r="K42" s="81"/>
      <c r="L42" s="81"/>
    </row>
    <row r="43" spans="1:12" ht="25.7" customHeight="1" x14ac:dyDescent="0.2">
      <c r="A43" s="69" t="s">
        <v>88</v>
      </c>
      <c r="B43" s="70" t="s">
        <v>29</v>
      </c>
      <c r="C43" s="63">
        <v>5</v>
      </c>
      <c r="D43" s="71" t="s">
        <v>89</v>
      </c>
      <c r="E43" s="72" t="s">
        <v>48</v>
      </c>
      <c r="F43" s="73">
        <v>33.72</v>
      </c>
      <c r="G43" s="97">
        <v>55</v>
      </c>
      <c r="H43" s="67">
        <f>ROUND(G43*(1+I$5),2)</f>
        <v>69.430000000000007</v>
      </c>
      <c r="I43" s="67">
        <f>ROUND(H43*F43,2)</f>
        <v>2341.1799999999998</v>
      </c>
      <c r="J43" s="80" t="s">
        <v>23</v>
      </c>
      <c r="K43" s="81"/>
      <c r="L43" s="81"/>
    </row>
    <row r="44" spans="1:12" ht="8.4499999999999993" customHeight="1" x14ac:dyDescent="0.2">
      <c r="A44" s="61" t="s">
        <v>90</v>
      </c>
      <c r="B44" s="62" t="s">
        <v>29</v>
      </c>
      <c r="C44" s="63">
        <v>7</v>
      </c>
      <c r="D44" s="64" t="s">
        <v>91</v>
      </c>
      <c r="E44" s="65" t="s">
        <v>48</v>
      </c>
      <c r="F44" s="66">
        <v>17.72</v>
      </c>
      <c r="G44" s="97">
        <v>47</v>
      </c>
      <c r="H44" s="67">
        <f>ROUND(G44*(1+I$5),2)</f>
        <v>59.33</v>
      </c>
      <c r="I44" s="67">
        <f>ROUND(H44*F44,2)</f>
        <v>1051.33</v>
      </c>
      <c r="J44" s="82" t="s">
        <v>23</v>
      </c>
      <c r="K44" s="81"/>
      <c r="L44" s="81"/>
    </row>
    <row r="45" spans="1:12" ht="8.4499999999999993" customHeight="1" x14ac:dyDescent="0.2">
      <c r="A45" s="56" t="s">
        <v>92</v>
      </c>
      <c r="B45" s="57"/>
      <c r="C45" s="52"/>
      <c r="D45" s="59" t="s">
        <v>93</v>
      </c>
      <c r="E45" s="57"/>
      <c r="F45" s="57"/>
      <c r="G45" s="57"/>
      <c r="H45" s="57"/>
      <c r="I45" s="60">
        <f>I46</f>
        <v>18068.8</v>
      </c>
      <c r="J45" s="55"/>
      <c r="K45" s="81"/>
      <c r="L45" s="81"/>
    </row>
    <row r="46" spans="1:12" ht="69" customHeight="1" x14ac:dyDescent="0.2">
      <c r="A46" s="69" t="s">
        <v>94</v>
      </c>
      <c r="B46" s="89" t="s">
        <v>57</v>
      </c>
      <c r="C46" s="90">
        <v>2</v>
      </c>
      <c r="D46" s="91" t="s">
        <v>95</v>
      </c>
      <c r="E46" s="72" t="s">
        <v>22</v>
      </c>
      <c r="F46" s="73">
        <v>92</v>
      </c>
      <c r="G46" s="97">
        <v>155.58000000000001</v>
      </c>
      <c r="H46" s="67">
        <f>ROUND(G46*(1+I$5),2)</f>
        <v>196.4</v>
      </c>
      <c r="I46" s="67">
        <f>ROUND(H46*F46,2)</f>
        <v>18068.8</v>
      </c>
      <c r="J46" s="80" t="s">
        <v>23</v>
      </c>
      <c r="K46" s="81"/>
      <c r="L46" s="81"/>
    </row>
    <row r="47" spans="1:12" ht="8.4499999999999993" customHeight="1" x14ac:dyDescent="0.2">
      <c r="A47" s="79">
        <v>5</v>
      </c>
      <c r="B47" s="57"/>
      <c r="C47" s="57"/>
      <c r="D47" s="59" t="s">
        <v>96</v>
      </c>
      <c r="E47" s="57"/>
      <c r="F47" s="57"/>
      <c r="G47" s="57"/>
      <c r="H47" s="57"/>
      <c r="I47" s="60">
        <f>I48</f>
        <v>8018.13</v>
      </c>
      <c r="J47" s="55"/>
      <c r="K47" s="81"/>
      <c r="L47" s="81"/>
    </row>
    <row r="48" spans="1:12" ht="8.4499999999999993" customHeight="1" x14ac:dyDescent="0.2">
      <c r="A48" s="56" t="s">
        <v>97</v>
      </c>
      <c r="B48" s="57"/>
      <c r="C48" s="58"/>
      <c r="D48" s="59" t="s">
        <v>98</v>
      </c>
      <c r="E48" s="57"/>
      <c r="F48" s="57"/>
      <c r="G48" s="57"/>
      <c r="H48" s="57"/>
      <c r="I48" s="60">
        <f>I49+I50+I51+I52</f>
        <v>8018.13</v>
      </c>
      <c r="J48" s="55"/>
      <c r="K48" s="81"/>
      <c r="L48" s="81"/>
    </row>
    <row r="49" spans="1:12" ht="17.25" customHeight="1" x14ac:dyDescent="0.2">
      <c r="A49" s="61" t="s">
        <v>99</v>
      </c>
      <c r="B49" s="62" t="s">
        <v>20</v>
      </c>
      <c r="C49" s="63">
        <v>96985</v>
      </c>
      <c r="D49" s="71" t="s">
        <v>100</v>
      </c>
      <c r="E49" s="65" t="s">
        <v>101</v>
      </c>
      <c r="F49" s="66">
        <v>8</v>
      </c>
      <c r="G49" s="97">
        <v>46.54</v>
      </c>
      <c r="H49" s="67">
        <f>ROUND(G49*(1+I$5),2)</f>
        <v>58.75</v>
      </c>
      <c r="I49" s="67">
        <f>ROUND(H49*F49,2)</f>
        <v>470</v>
      </c>
      <c r="J49" s="82" t="s">
        <v>23</v>
      </c>
      <c r="K49" s="81"/>
      <c r="L49" s="81"/>
    </row>
    <row r="50" spans="1:12" ht="17.25" customHeight="1" x14ac:dyDescent="0.2">
      <c r="A50" s="61" t="s">
        <v>102</v>
      </c>
      <c r="B50" s="62" t="s">
        <v>20</v>
      </c>
      <c r="C50" s="63" t="s">
        <v>117</v>
      </c>
      <c r="D50" s="71" t="s">
        <v>103</v>
      </c>
      <c r="E50" s="65" t="s">
        <v>101</v>
      </c>
      <c r="F50" s="66">
        <v>8</v>
      </c>
      <c r="G50" s="97">
        <v>189.96</v>
      </c>
      <c r="H50" s="67">
        <f>ROUND(G50*(1+I$5),2)</f>
        <v>239.81</v>
      </c>
      <c r="I50" s="67">
        <f>ROUND(H50*F50,2)</f>
        <v>1918.48</v>
      </c>
      <c r="J50" s="82" t="s">
        <v>23</v>
      </c>
      <c r="K50" s="81"/>
      <c r="L50" s="81"/>
    </row>
    <row r="51" spans="1:12" ht="17.25" customHeight="1" x14ac:dyDescent="0.2">
      <c r="A51" s="61" t="s">
        <v>104</v>
      </c>
      <c r="B51" s="62" t="s">
        <v>20</v>
      </c>
      <c r="C51" s="63">
        <v>96977</v>
      </c>
      <c r="D51" s="71" t="s">
        <v>105</v>
      </c>
      <c r="E51" s="65" t="s">
        <v>48</v>
      </c>
      <c r="F51" s="66">
        <v>145.26</v>
      </c>
      <c r="G51" s="97">
        <v>28.5</v>
      </c>
      <c r="H51" s="67">
        <f>ROUND(G51*(1+I$5),2)</f>
        <v>35.979999999999997</v>
      </c>
      <c r="I51" s="67">
        <f>ROUND(H51*F51,2)</f>
        <v>5226.45</v>
      </c>
      <c r="J51" s="82" t="s">
        <v>23</v>
      </c>
      <c r="K51" s="81"/>
      <c r="L51" s="81"/>
    </row>
    <row r="52" spans="1:12" ht="17.100000000000001" customHeight="1" x14ac:dyDescent="0.2">
      <c r="A52" s="61" t="s">
        <v>106</v>
      </c>
      <c r="B52" s="62" t="s">
        <v>20</v>
      </c>
      <c r="C52" s="63">
        <v>72263</v>
      </c>
      <c r="D52" s="71" t="s">
        <v>107</v>
      </c>
      <c r="E52" s="65" t="s">
        <v>101</v>
      </c>
      <c r="F52" s="66">
        <v>16</v>
      </c>
      <c r="G52" s="97">
        <v>19.96</v>
      </c>
      <c r="H52" s="67">
        <f>ROUND(G52*(1+I$5),2)</f>
        <v>25.2</v>
      </c>
      <c r="I52" s="67">
        <f>ROUND(H52*F52,2)</f>
        <v>403.2</v>
      </c>
      <c r="J52" s="82" t="s">
        <v>23</v>
      </c>
      <c r="K52" s="81"/>
      <c r="L52" s="81"/>
    </row>
    <row r="53" spans="1:12" ht="8.4499999999999993" customHeight="1" x14ac:dyDescent="0.2">
      <c r="A53" s="79">
        <v>6</v>
      </c>
      <c r="B53" s="57"/>
      <c r="C53" s="52"/>
      <c r="D53" s="59" t="s">
        <v>108</v>
      </c>
      <c r="E53" s="57"/>
      <c r="F53" s="57"/>
      <c r="G53" s="57"/>
      <c r="H53" s="57"/>
      <c r="I53" s="60">
        <f>I54</f>
        <v>1316.27</v>
      </c>
      <c r="J53" s="55"/>
      <c r="K53" s="81"/>
      <c r="L53" s="81"/>
    </row>
    <row r="54" spans="1:12" ht="8.4499999999999993" customHeight="1" x14ac:dyDescent="0.2">
      <c r="A54" s="56" t="s">
        <v>109</v>
      </c>
      <c r="B54" s="57"/>
      <c r="C54" s="57"/>
      <c r="D54" s="59" t="s">
        <v>110</v>
      </c>
      <c r="E54" s="57"/>
      <c r="F54" s="57"/>
      <c r="G54" s="57"/>
      <c r="H54" s="57"/>
      <c r="I54" s="60">
        <f>I55</f>
        <v>1316.27</v>
      </c>
      <c r="J54" s="55"/>
      <c r="K54" s="81"/>
      <c r="L54" s="81"/>
    </row>
    <row r="55" spans="1:12" ht="8.4499999999999993" customHeight="1" x14ac:dyDescent="0.2">
      <c r="A55" s="61" t="s">
        <v>111</v>
      </c>
      <c r="B55" s="92" t="s">
        <v>20</v>
      </c>
      <c r="C55" s="90">
        <v>9537</v>
      </c>
      <c r="D55" s="61" t="s">
        <v>112</v>
      </c>
      <c r="E55" s="65" t="s">
        <v>22</v>
      </c>
      <c r="F55" s="87">
        <v>1044.6600000000001</v>
      </c>
      <c r="G55" s="97">
        <v>1</v>
      </c>
      <c r="H55" s="67">
        <f>ROUND(G55*(1+I$5),2)</f>
        <v>1.26</v>
      </c>
      <c r="I55" s="67">
        <f>ROUND(H55*F55,2)</f>
        <v>1316.27</v>
      </c>
      <c r="J55" s="82" t="s">
        <v>23</v>
      </c>
      <c r="K55" s="81"/>
      <c r="L55" s="81"/>
    </row>
    <row r="56" spans="1:12" ht="8.4499999999999993" customHeight="1" x14ac:dyDescent="0.2">
      <c r="A56" s="93"/>
      <c r="B56" s="94"/>
      <c r="C56" s="94"/>
      <c r="D56" s="94"/>
      <c r="E56" s="94"/>
      <c r="F56" s="94"/>
      <c r="G56" s="94"/>
      <c r="H56" s="94"/>
      <c r="I56" s="95"/>
      <c r="J56" s="55"/>
      <c r="K56" s="81"/>
      <c r="L56" s="81"/>
    </row>
    <row r="57" spans="1:12" ht="9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</row>
    <row r="58" spans="1:12" ht="8.4499999999999993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</row>
    <row r="59" spans="1:12" ht="8.2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ht="8.25" customHeight="1" x14ac:dyDescent="0.2">
      <c r="A60" s="2"/>
      <c r="B60" s="1"/>
      <c r="C60" s="1"/>
      <c r="D60" s="1"/>
      <c r="E60" s="1"/>
      <c r="F60" s="1"/>
      <c r="G60" s="1"/>
      <c r="H60" s="3"/>
      <c r="I60" s="4"/>
      <c r="J60" s="1"/>
      <c r="K60" s="5"/>
      <c r="L60" s="5"/>
    </row>
  </sheetData>
  <sheetProtection algorithmName="SHA-512" hashValue="q2CvBucbL15ESHGupgq5YlpsWdo4mXZriLYtxWnKbxiNyNkt0S9zUC715FpPOdJEX6FWrNxPW63tbo77Z4xaaA==" saltValue="c3y5zpBurbp7aJbtaCVKlw==" spinCount="100000" sheet="1" objects="1" scenarios="1" selectLockedCells="1"/>
  <mergeCells count="18">
    <mergeCell ref="A57:L57"/>
    <mergeCell ref="A58:L58"/>
    <mergeCell ref="A59:L59"/>
    <mergeCell ref="K60:L60"/>
    <mergeCell ref="A56:I56"/>
    <mergeCell ref="G5:H6"/>
    <mergeCell ref="I5:I6"/>
    <mergeCell ref="A8:H8"/>
    <mergeCell ref="A5:B6"/>
    <mergeCell ref="C5:F6"/>
    <mergeCell ref="E4:H4"/>
    <mergeCell ref="A4:C4"/>
    <mergeCell ref="I3:I4"/>
    <mergeCell ref="A3:C3"/>
    <mergeCell ref="E3:H3"/>
    <mergeCell ref="A1:H2"/>
    <mergeCell ref="I2:K2"/>
    <mergeCell ref="I1:K1"/>
  </mergeCells>
  <pageMargins left="0.7" right="0.7" top="0.75" bottom="0.75" header="0.3" footer="0.3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alexandre.bernardi@caixa.gov.br;mateus.m.oliveira@caixa.gov.br;diego.l.leite@caixa.gov.br</dc:creator>
  <cp:lastModifiedBy>USER</cp:lastModifiedBy>
  <cp:lastPrinted>2019-05-03T13:42:53Z</cp:lastPrinted>
  <dcterms:created xsi:type="dcterms:W3CDTF">2019-05-03T12:49:49Z</dcterms:created>
  <dcterms:modified xsi:type="dcterms:W3CDTF">2019-05-03T13:44:45Z</dcterms:modified>
</cp:coreProperties>
</file>