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1325"/>
  </bookViews>
  <sheets>
    <sheet name="PLANILHA" sheetId="1" r:id="rId1"/>
  </sheets>
  <definedNames>
    <definedName name="_xlnm.Print_Area" localSheetId="0">PLANILHA!$A$1:$K$85</definedName>
  </definedNames>
  <calcPr calcId="144525"/>
</workbook>
</file>

<file path=xl/calcChain.xml><?xml version="1.0" encoding="utf-8"?>
<calcChain xmlns="http://schemas.openxmlformats.org/spreadsheetml/2006/main">
  <c r="J55" i="1" l="1"/>
  <c r="I85" i="1"/>
  <c r="J85" i="1" s="1"/>
  <c r="J84" i="1" s="1"/>
  <c r="I83" i="1"/>
  <c r="J83" i="1" s="1"/>
  <c r="J82" i="1" s="1"/>
  <c r="I81" i="1"/>
  <c r="J81" i="1" s="1"/>
  <c r="J80" i="1" s="1"/>
  <c r="I79" i="1"/>
  <c r="J79" i="1" s="1"/>
  <c r="I78" i="1"/>
  <c r="J78" i="1" s="1"/>
  <c r="I77" i="1"/>
  <c r="J77" i="1" s="1"/>
  <c r="J76" i="1" s="1"/>
  <c r="I75" i="1"/>
  <c r="J75" i="1" s="1"/>
  <c r="I74" i="1"/>
  <c r="J74" i="1" s="1"/>
  <c r="I73" i="1"/>
  <c r="J73" i="1" s="1"/>
  <c r="I72" i="1"/>
  <c r="J72" i="1" s="1"/>
  <c r="J70" i="1" s="1"/>
  <c r="I71" i="1"/>
  <c r="J71" i="1" s="1"/>
  <c r="I69" i="1"/>
  <c r="J69" i="1" s="1"/>
  <c r="I68" i="1"/>
  <c r="J68" i="1" s="1"/>
  <c r="I67" i="1"/>
  <c r="J67" i="1" s="1"/>
  <c r="J66" i="1" s="1"/>
  <c r="J65" i="1" s="1"/>
  <c r="I64" i="1"/>
  <c r="J64" i="1" s="1"/>
  <c r="I63" i="1"/>
  <c r="J63" i="1" s="1"/>
  <c r="I62" i="1"/>
  <c r="J62" i="1" s="1"/>
  <c r="I61" i="1"/>
  <c r="J61" i="1" s="1"/>
  <c r="I60" i="1"/>
  <c r="J60" i="1" s="1"/>
  <c r="I59" i="1"/>
  <c r="J59" i="1" s="1"/>
  <c r="J58" i="1" s="1"/>
  <c r="I57" i="1"/>
  <c r="J57" i="1" s="1"/>
  <c r="I56" i="1"/>
  <c r="J56" i="1" s="1"/>
  <c r="I55" i="1"/>
  <c r="I54" i="1"/>
  <c r="J54" i="1" s="1"/>
  <c r="I53" i="1"/>
  <c r="J53" i="1" s="1"/>
  <c r="J52" i="1" s="1"/>
  <c r="I51" i="1"/>
  <c r="J51" i="1" s="1"/>
  <c r="J50" i="1" s="1"/>
  <c r="I49" i="1"/>
  <c r="J49" i="1" s="1"/>
  <c r="I48" i="1"/>
  <c r="J48" i="1" s="1"/>
  <c r="I47" i="1"/>
  <c r="J47" i="1" s="1"/>
  <c r="I46" i="1"/>
  <c r="J46" i="1" s="1"/>
  <c r="J45" i="1" s="1"/>
  <c r="I44" i="1"/>
  <c r="I43" i="1"/>
  <c r="I42" i="1"/>
  <c r="J42" i="1" s="1"/>
  <c r="I41" i="1"/>
  <c r="I40" i="1"/>
  <c r="I33" i="1"/>
  <c r="I32" i="1"/>
  <c r="I31" i="1"/>
  <c r="J31" i="1" s="1"/>
  <c r="I30" i="1"/>
  <c r="I29" i="1"/>
  <c r="I28" i="1"/>
  <c r="J28" i="1" s="1"/>
  <c r="I26" i="1"/>
  <c r="I25" i="1"/>
  <c r="I24" i="1"/>
  <c r="J24" i="1" s="1"/>
  <c r="I22" i="1"/>
  <c r="J22" i="1" s="1"/>
  <c r="I21" i="1"/>
  <c r="J21" i="1" s="1"/>
  <c r="I20" i="1"/>
  <c r="J20" i="1" s="1"/>
  <c r="I19" i="1"/>
  <c r="I17" i="1"/>
  <c r="J17" i="1" s="1"/>
  <c r="J16" i="1" s="1"/>
  <c r="I14" i="1"/>
  <c r="J14" i="1" s="1"/>
  <c r="J13" i="1" s="1"/>
  <c r="J44" i="1"/>
  <c r="J43" i="1"/>
  <c r="J41" i="1"/>
  <c r="J40" i="1"/>
  <c r="I38" i="1"/>
  <c r="J38" i="1" s="1"/>
  <c r="I37" i="1"/>
  <c r="J37" i="1" s="1"/>
  <c r="I36" i="1"/>
  <c r="J36" i="1" s="1"/>
  <c r="I35" i="1"/>
  <c r="J35" i="1" s="1"/>
  <c r="J34" i="1" s="1"/>
  <c r="J33" i="1"/>
  <c r="J32" i="1"/>
  <c r="J30" i="1"/>
  <c r="J29" i="1"/>
  <c r="J26" i="1"/>
  <c r="J25" i="1"/>
  <c r="J19" i="1"/>
  <c r="J27" i="1" l="1"/>
  <c r="J23" i="1"/>
  <c r="J18" i="1"/>
  <c r="J15" i="1" s="1"/>
  <c r="J12" i="1" s="1"/>
  <c r="J11" i="1" s="1"/>
  <c r="J39" i="1"/>
</calcChain>
</file>

<file path=xl/sharedStrings.xml><?xml version="1.0" encoding="utf-8"?>
<sst xmlns="http://schemas.openxmlformats.org/spreadsheetml/2006/main" count="400" uniqueCount="209">
  <si>
    <t>PO - PLANILHA ORÇAMENTÁRIA</t>
  </si>
  <si>
    <t>Grau de Sigilo</t>
  </si>
  <si>
    <t>Orçamento Base para Licitação - OGU</t>
  </si>
  <si>
    <t>#PUBLICO</t>
  </si>
  <si>
    <t>Nº OPERAÇÃO</t>
  </si>
  <si>
    <t>Nº SICONV</t>
  </si>
  <si>
    <t>PROPONENTE / TOMADOR</t>
  </si>
  <si>
    <t>APELIDO DO EMPREENDIMENTO</t>
  </si>
  <si>
    <t>1065763-17</t>
  </si>
  <si>
    <t>Município de Aratiba</t>
  </si>
  <si>
    <t>Construção de Orla no Municiípio de Aratiba 2ª Etapa</t>
  </si>
  <si>
    <t>LOCALIDADE SINAPI</t>
  </si>
  <si>
    <t>DATA BASE</t>
  </si>
  <si>
    <t>DESCRIÇÃO DO LOTE</t>
  </si>
  <si>
    <t>MUNICÍPIO / UF</t>
  </si>
  <si>
    <t>BDI 1</t>
  </si>
  <si>
    <t>BDI 2</t>
  </si>
  <si>
    <t>BDI 3</t>
  </si>
  <si>
    <t>PORTO ALEGRE</t>
  </si>
  <si>
    <t>04-21 (DES.)</t>
  </si>
  <si>
    <t>Aratiba/RS</t>
  </si>
  <si>
    <t>Item</t>
  </si>
  <si>
    <t>Fonte</t>
  </si>
  <si>
    <t>Código</t>
  </si>
  <si>
    <t>Descrição</t>
  </si>
  <si>
    <t>Unidade</t>
  </si>
  <si>
    <t>Quantidade</t>
  </si>
  <si>
    <t>Custo Unitário (sem BDI) (R$)</t>
  </si>
  <si>
    <t>BDI (%)</t>
  </si>
  <si>
    <t>Preço Unitário (com BDI) (R$)</t>
  </si>
  <si>
    <t>Preço Total (R$)</t>
  </si>
  <si>
    <t>ILUMINAÇÃO CICLOVIA</t>
  </si>
  <si>
    <t>-</t>
  </si>
  <si>
    <t>1.1.</t>
  </si>
  <si>
    <t>PLACA DE OBRA</t>
  </si>
  <si>
    <t>1.1.0.1.</t>
  </si>
  <si>
    <t>Composição</t>
  </si>
  <si>
    <t>M2</t>
  </si>
  <si>
    <t>2,88</t>
  </si>
  <si>
    <t>1.2.</t>
  </si>
  <si>
    <t>INSTALAÇÕES ELÉTRICAS</t>
  </si>
  <si>
    <t>1.2.1.</t>
  </si>
  <si>
    <t>ESCAVAÇÕES</t>
  </si>
  <si>
    <t>1.2.1.1.</t>
  </si>
  <si>
    <t>SINAPI</t>
  </si>
  <si>
    <t>ESCAVAÇÃO MECANIZADA DE VALA COM PROF. ATÉ 1,5 M (MÉDIA ENTRE MONTANTE E JUSANTE/UMA COMPOSIÇÃO POR TRECHO), COM RETROESCAVADEIRA (0,26 M3/88 HP), LARG. MENOR QUE 0,8 M, EM SOLO DE 1A CATEGORIA, EM LOCAIS COM ALTO NÍVEL DE INTERFERÊNCIA. AF_02/2021</t>
  </si>
  <si>
    <t>M3</t>
  </si>
  <si>
    <t>147,84</t>
  </si>
  <si>
    <t>1.2.2.</t>
  </si>
  <si>
    <t>BASE EM CONCRETO PARA FIXAÇÃO DOS POSTES</t>
  </si>
  <si>
    <t>1.2.2.1.</t>
  </si>
  <si>
    <t>4,80</t>
  </si>
  <si>
    <t>1.2.2.2.</t>
  </si>
  <si>
    <t>CONCRETO FCK = 20MPa, TRAÇO 1:2,7:3 (CIMENTO, AREIA MÉDIA, BRITA Nº 01), BOMBEÁVEL - FORNECIMENTO E INSTALAÇÃO</t>
  </si>
  <si>
    <t>1.2.2.3.</t>
  </si>
  <si>
    <t>48,00</t>
  </si>
  <si>
    <t>1.2.2.4.</t>
  </si>
  <si>
    <t>1.2.3.</t>
  </si>
  <si>
    <t>LUMINÁRIAS</t>
  </si>
  <si>
    <t>1.2.3.1.</t>
  </si>
  <si>
    <t>UNIDADE</t>
  </si>
  <si>
    <t>20,00</t>
  </si>
  <si>
    <t>1.2.3.2.</t>
  </si>
  <si>
    <t>1.2.3.3.</t>
  </si>
  <si>
    <t>LUMINÁRIA DE LED TIPO PÉTALA EM LIGA DE ALUMÍNIO TRATADO COM PINTURA ELETROSTÁTICA A PÓ, GRAU DE CERTIFICAÇÃO MÍNIMO IP 67 (A PROVA DE POEIRA E RESISTENTE A CHUVA), 100W, BRANCO FRIO (6.000-6500K), COM CHIP TECNOLÓGICO, BIVOLT AUTOMÁTICA, FLUXO LUMINOSO DE 10.000 LÚMENS, ÂNGULO DO FEIXE DE LUZ 120°, - FORNECIMENTO E INSTALAÇÃO</t>
  </si>
  <si>
    <t>1.2.4.</t>
  </si>
  <si>
    <t>1.2.4.1.</t>
  </si>
  <si>
    <t>POSTE TELECÔNICO CURVO SIMPLES PARA ILUMINAÇÃO PÚBLICA, COM ALTURA TOTAL DE 7  METROS, ELABORADO DE ACORDO COM A NBR 14.744, CONFECCIONADO EM TUDO DE AÇO CARBONO DE ACORDO COM A ABNT-AE 1010/1020, ACABAMENTO GALVANIZADO A FOGO DE ACORDO COM A NORMA NBR 6323, FLANGEADO - FORNECIMENTO E INSTALAÇÃO</t>
  </si>
  <si>
    <t>1.2.4.2.</t>
  </si>
  <si>
    <t>1.2.4.3.</t>
  </si>
  <si>
    <t>1.2.4.4.</t>
  </si>
  <si>
    <t>CONJUNTO COM 04 CHUMBADOR DE ACO,  MÍNIMO 5/8" X 400 MM, PARA POSTES DE ACO COM BASE, INCLUSO PORCA E ARRUELA</t>
  </si>
  <si>
    <t>1.2.4.5.</t>
  </si>
  <si>
    <t>1.2.4.6.</t>
  </si>
  <si>
    <t>1.2.5.</t>
  </si>
  <si>
    <t>CABEAMENTO</t>
  </si>
  <si>
    <t>1.2.5.1.</t>
  </si>
  <si>
    <t>CABO DE COBRE FLEXÍVEL ISOLADO, 1,5 MM², ANTI-CHAMA 0,6/1,0 KV, PARA CIRCUITOS TERMINAIS - FORNECIMENTO E INSTALAÇÃO. AF_12/2015</t>
  </si>
  <si>
    <t>M</t>
  </si>
  <si>
    <t>645,00</t>
  </si>
  <si>
    <t>1.2.5.2.</t>
  </si>
  <si>
    <t>CABO DE COBRE FLEXÍVEL ISOLADO, 4 MM², ANTI-CHAMA 0,6/1,0 KV, PARA CIRCUITOS TERMINAIS - FORNECIMENTO E INSTALAÇÃO. AF_12/2015</t>
  </si>
  <si>
    <t>720,00</t>
  </si>
  <si>
    <t>1.2.5.3.</t>
  </si>
  <si>
    <t>1.520,00</t>
  </si>
  <si>
    <t>1.2.5.4.</t>
  </si>
  <si>
    <t>2.320,00</t>
  </si>
  <si>
    <t>1.2.6.</t>
  </si>
  <si>
    <t>ELETRODUTOS E CONEXÕES</t>
  </si>
  <si>
    <t>1.2.6.1.</t>
  </si>
  <si>
    <t>ELETRODUTO FLEXÍVEL PEAD, COR PRETA, DN 40 MM, ENTERRADO - FORNECIMENTO E INSTALAÇÃO</t>
  </si>
  <si>
    <t>360,00</t>
  </si>
  <si>
    <t>1.2.6.2.</t>
  </si>
  <si>
    <t>800,00</t>
  </si>
  <si>
    <t>1.2.6.3.</t>
  </si>
  <si>
    <t>3,30</t>
  </si>
  <si>
    <t>1.2.6.4.</t>
  </si>
  <si>
    <t>CURVA 90 GRAUS PARA ELETRODUTO, PVC, ROSCÁVEL, DN 32 MM (1"), PARA CIRCUITOS TERMINAIS, INSTALADA EM FORRO - FORNECIMENTO E INSTALAÇÃO. AF_12/2015</t>
  </si>
  <si>
    <t>UN</t>
  </si>
  <si>
    <t>2,00</t>
  </si>
  <si>
    <t>1.2.6.5.</t>
  </si>
  <si>
    <t>CONJUNTO DE ELETRODUTO E CURVA 90º, PVC RIGÍDO , DN 20 MM, INSTALADO EM BASE PARA FIXAÇÃO DOS POSTES  - FORNECIMENTO E INSTALAÇÃO</t>
  </si>
  <si>
    <t>60,00</t>
  </si>
  <si>
    <t>1.2.7.</t>
  </si>
  <si>
    <t>ATERRAMENTO</t>
  </si>
  <si>
    <t>1.2.7.1.</t>
  </si>
  <si>
    <t>HASTE DE ATERRAMENTO 5/8'' PARA SPDA, COM CONECTOR - FORNECIMENTO E INSTALAÇÃO</t>
  </si>
  <si>
    <t>61,00</t>
  </si>
  <si>
    <t>1.2.7.2.</t>
  </si>
  <si>
    <t>1.2.7.3.</t>
  </si>
  <si>
    <t>1.2.7.4.</t>
  </si>
  <si>
    <t>TERMINAL A COMPRESSÃO EM COBRE ESTANHADO PARA CABO 6 MM²</t>
  </si>
  <si>
    <t>1.2.8.</t>
  </si>
  <si>
    <t>ENTRADA DE ENERGIA MONOFÁSICA CATEGORIA C7</t>
  </si>
  <si>
    <t>1.2.8.1.</t>
  </si>
  <si>
    <t>ENTRADA DE ENERGIA PADRÃO CPFL/RGE, CATEGORIA C7 (TRIFÁSICA) - FORNECIMENTO E INSTALAÇÃO</t>
  </si>
  <si>
    <t>1,00</t>
  </si>
  <si>
    <t>1.2.9.</t>
  </si>
  <si>
    <t>MURETA EM ALVENARIA PARA INSTALAÇÃO DE COMANDO</t>
  </si>
  <si>
    <t>1.2.9.1.</t>
  </si>
  <si>
    <t>1.2.9.2.</t>
  </si>
  <si>
    <t>ALVENARIA DE VEDAÇÃO DE BLOCOS CERÂMICOS FURADOS NA HORIZONTAL DE 14X9X19CM (ESPESSURA 14CM, BLOCO DEITADO) DE PAREDES COM ÁREA LÍQUIDA MAIOR OU IGUAL A 6M² COM VÃOS E ARGAMASSA DE ASSENTAMENTO COM PREPARO EM BETONEIRA. AF_06/2014</t>
  </si>
  <si>
    <t>4,00</t>
  </si>
  <si>
    <t>1.2.9.3.</t>
  </si>
  <si>
    <t>4,69</t>
  </si>
  <si>
    <t>1.2.9.4.</t>
  </si>
  <si>
    <t>EMBOÇO OU MASSA ÚNICA EM ARGAMASSA TRAÇO 1:2:8, PREPARO MANUAL, APLICADA MANUALMENTE EM PANOS CEGOS DE FACHADA (SEM PRESENÇA DE VÃOS), ESPESSURA DE 35 MM. AF_06/2014</t>
  </si>
  <si>
    <t>1.2.9.5.</t>
  </si>
  <si>
    <t>RASGO EM ALVENARIA PARA RAMAIS/ DISTRIBUIÇÃO COM DIAMETROS MENORES OU IGUAIS A 40 MM. AF_05/2015</t>
  </si>
  <si>
    <t>1.2.10.</t>
  </si>
  <si>
    <t>QUADRO DE COMANDO</t>
  </si>
  <si>
    <t>1.2.10.1.</t>
  </si>
  <si>
    <t>CABO DE COBRE FLEXÍVEL ISOLADO, 2,5 MM², ANTI-CHAMA 450/750 V, PARA CIRCUITOS TERMINAIS - FORNECIMENTO E INSTALAÇÃO. AF_12/2015</t>
  </si>
  <si>
    <t>1.2.10.2.</t>
  </si>
  <si>
    <t>CABO DE COBRE FLEXÍVEL ISOLADO, 10 MM², ANTI-CHAMA 450/750 V, PARA CIRCUITOS TERMINAIS - FORNECIMENTO E INSTALAÇÃO. AF_12/2015</t>
  </si>
  <si>
    <t>1,50</t>
  </si>
  <si>
    <t>1.2.10.3.</t>
  </si>
  <si>
    <t>1.2.10.4.</t>
  </si>
  <si>
    <t>1.2.10.5.</t>
  </si>
  <si>
    <t>1.2.10.6.</t>
  </si>
  <si>
    <t>1.3.</t>
  </si>
  <si>
    <t>EXECUÇÃO DE DECK/MIRANTE</t>
  </si>
  <si>
    <t>1.3.1.</t>
  </si>
  <si>
    <t>FUNDAÇÕES</t>
  </si>
  <si>
    <t>1.3.1.1.</t>
  </si>
  <si>
    <t>ARMAÇÃO DE FUNDAÇÃO TIPO SAPATA DE UMA ESTRUTURA CONVENCIONAL DE CONCRETO ARMADO, UTILIZANDO AÇO CA-50 10 MM</t>
  </si>
  <si>
    <t>KG</t>
  </si>
  <si>
    <t>27,00</t>
  </si>
  <si>
    <t>1.3.1.2.</t>
  </si>
  <si>
    <t>2,40</t>
  </si>
  <si>
    <t>1.3.1.3.</t>
  </si>
  <si>
    <t>CONCRETO FCK = 25MPa, BRITA Nº 0 e 01), SLUMP = 100 +/- 20 MM, INCLUI SERVIÇO DE BOMBEAMENTO  - FORNECIMENTO E INSTALAÇÃO</t>
  </si>
  <si>
    <t>0,60</t>
  </si>
  <si>
    <t>1.3.2.</t>
  </si>
  <si>
    <t>PILARES E VIGAS</t>
  </si>
  <si>
    <t>1.3.2.1.</t>
  </si>
  <si>
    <t>ARMAÇÃO DE PILAR OU VIGA DE UMA ESTRUTURA CONVENCIONAL DE CONCRETO ARMADO EM UMA EDIFICAÇÃO TÉRREA OU SOBRADO UTILIZANDO AÇO CA-60 DE 5,0 MM - MONTAGEM. AF_12/2015</t>
  </si>
  <si>
    <t>30,10</t>
  </si>
  <si>
    <t>1.3.2.2.</t>
  </si>
  <si>
    <t>ARMAÇÃO DE PILAR OU VIGA DE UMA ESTRUTURA CONVENCIONAL DE CONCRETO ARMADO EM UMA EDIFICAÇÃO TÉRREA OU SOBRADO UTILIZANDO AÇO CA-50 DE 10,0 MM - MONTAGEM. AF_12/2015</t>
  </si>
  <si>
    <t>30,00</t>
  </si>
  <si>
    <t>1.3.2.3.</t>
  </si>
  <si>
    <t>ARMAÇÃO DE PILAR OU VIGA DE UMA ESTRUTURA CONVENCIONAL DE CONCRETO ARMADO EM UMA EDIFICAÇÃO TÉRREA OU SOBRADO UTILIZANDO AÇO CA-50 DE 12,5 MM - MONTAGEM. AF_12/2015</t>
  </si>
  <si>
    <t>95,80</t>
  </si>
  <si>
    <t>1.3.2.4.</t>
  </si>
  <si>
    <t>29,00</t>
  </si>
  <si>
    <t>1.3.2.5.</t>
  </si>
  <si>
    <t>1,90</t>
  </si>
  <si>
    <t>1.3.3.</t>
  </si>
  <si>
    <t>LAJE MACIÇA</t>
  </si>
  <si>
    <t>1.3.3.1.</t>
  </si>
  <si>
    <t>ARMAÇÃO DE LAJE DE UMA ESTRUTURA CONVENCIONAL DE CONCRETO ARMADO EM UMA EDIFICAÇÃO TÉRREA OU SOBRADO UTILIZANDO AÇO CA-50 DE 10,0 MM - MONTAGEM. AF_12/2015</t>
  </si>
  <si>
    <t>160,80</t>
  </si>
  <si>
    <t>1.3.3.2.</t>
  </si>
  <si>
    <t>1.3.3.3.</t>
  </si>
  <si>
    <t>25,00</t>
  </si>
  <si>
    <t>1.3.4.</t>
  </si>
  <si>
    <t>ESCORAMENTO</t>
  </si>
  <si>
    <t>1.3.4.1.</t>
  </si>
  <si>
    <t>ESCORAMENTO COM PONTALETES DE MADEIRA DN = 8 A 11 CM EM EUCALIPTO OU EQUIVALENTE DA REGIÃO (ESPAÇADOS A CADA 60 CM), COM GUIAS EM TÁBUAS DE 2,5 X 15 CM - FORNECIMENTO, MONTAGEM E DESMONTAGEM</t>
  </si>
  <si>
    <t>1.3.5.</t>
  </si>
  <si>
    <t>GUARDA-CORPO</t>
  </si>
  <si>
    <t>1.3.5.1.</t>
  </si>
  <si>
    <t>GUARDA-CORPO DE AÇO GALVANIZADO DE 1,10M, MONTANTES TUBULARES DE 1.1/4" ESPAÇADOS DE 1,20M, TRAVESSA SUPERIOR DE 1.1/2", GRADIL FORMADO POR TUBOS HORIZONTAIS DE 1" E VERTICAIS DE 3/4", FIXADO COM CHUMBADOR MECÂNICO. AF_04/2019_P</t>
  </si>
  <si>
    <t>15,00</t>
  </si>
  <si>
    <t>1.3.6.</t>
  </si>
  <si>
    <t>POLIMENTO DE PISO EM CONCRETO</t>
  </si>
  <si>
    <t>1.3.6.1.</t>
  </si>
  <si>
    <t>ACABAMENTO POLIDO PARA PISO DE CONCRETO ARMADO DE ALTA RESISTÊNCIA. AF_09/2017</t>
  </si>
  <si>
    <r>
      <rPr>
        <sz val="8"/>
        <rFont val="Arial"/>
        <family val="2"/>
      </rPr>
      <t>FABRICAÇÃO, MONTAGEM E DESMONTAGEM DE FÔRMA PARA BLOCO/SAPATA, EM CHAPA DE MADEIRA COMPENSADA PLASTIFICADA,
E=10 MM</t>
    </r>
  </si>
  <si>
    <r>
      <rPr>
        <b/>
        <sz val="8"/>
        <rFont val="Arial"/>
        <family val="2"/>
      </rPr>
      <t>POSTE TELECÔNICO CURVO SIMPLES PARA ILUMINAÇÃO PÚBLICA,
COM ALTURA TOTAL DE 7  METROS, ACABAMENTO GALVANIZADO A FOGO, FLANGEADO</t>
    </r>
  </si>
  <si>
    <r>
      <rPr>
        <sz val="8"/>
        <rFont val="Arial"/>
        <family val="2"/>
      </rPr>
      <t>CABO DE COBRE FLEXÍVEL ISOLADO, 6 MM², ANTI-CHAMA 0,6/1,0 KV,
PARA CIRCUITOS TERMINAIS - FORNECIMENTO E INSTALAÇÃO. AF_12/2015</t>
    </r>
  </si>
  <si>
    <r>
      <rPr>
        <sz val="8"/>
        <rFont val="Arial"/>
        <family val="2"/>
      </rPr>
      <t>ELETRODUTO FLÉXIVEL PEAD, COR PRETA. DN 32 MM, ENTERRADO -
FORNECIMENTO E INSTALAÇÃO</t>
    </r>
  </si>
  <si>
    <r>
      <rPr>
        <sz val="8"/>
        <rFont val="Arial"/>
        <family val="2"/>
      </rPr>
      <t>CAIXA DE INSPEÇÃO PARA ATERRAMENTO, CIRCULAR, EM POLIETILENO,
DIÂMETRO INTERNO = 0,3 M. AF_12/2020</t>
    </r>
  </si>
  <si>
    <r>
      <rPr>
        <sz val="8"/>
        <rFont val="Arial"/>
        <family val="2"/>
      </rPr>
      <t>CHAPISCO APLICADO EM ALVENARIA (SEM PRESENÇA DE VÃOS) E ESTRUTURAS DE CONCRETO DE FACHADA, COM COLHER DE PEDREIRO.  ARGAMASSA TRAÇO 1:3 COM PREPARO EM BETONEIRA
400L. AF_06/2014</t>
    </r>
  </si>
  <si>
    <r>
      <rPr>
        <sz val="8"/>
        <rFont val="Arial"/>
        <family val="2"/>
      </rPr>
      <t>CONTATOR TRIPOLAR I NOMINAL 38A - FORNECIMENTO E INSTALAÇÃO.
AF_10/2020</t>
    </r>
  </si>
  <si>
    <r>
      <rPr>
        <sz val="8"/>
        <rFont val="Arial"/>
        <family val="2"/>
      </rPr>
      <t>CAIXA DE COMANDO METÁLICA EM CHAPA DE AÇO, HERMÉTICA, COM
FUNDO EM MADEIRA, PINTURA ELETROSTÁTICA A PÓ, DIMENSÃO DE 500X400X200 mm - FORNECIMENTO E INSTALAÇÃO</t>
    </r>
  </si>
  <si>
    <r>
      <rPr>
        <sz val="8"/>
        <rFont val="Arial"/>
        <family val="2"/>
      </rPr>
      <t>MONTAGEM E DESMONTAGEM DE FÔRMA DE PILARES E VIGAS
RETANGULARES EM CHAPA DE MADEIRA COMPENSADA PLASTIFICADA, INCLUSO GRAVATAS EM MADEIRA - 2 UTILIZAÇÕES</t>
    </r>
  </si>
  <si>
    <r>
      <rPr>
        <sz val="8"/>
        <rFont val="Arial"/>
        <family val="2"/>
      </rPr>
      <t>MONTAGEM E DESMONTAGEM DE FÔRMA DE LAJE MACIÇA, PÉ-DIREITO
SIMPLES, EM CHAPA DE MADEIRA COMPENSADA RESINADA, 2 UTILIZAÇÕES. AF_09/2020</t>
    </r>
  </si>
  <si>
    <t>BASE EM CONCRETO ARMADO PARA MURETA EM ALVENARIA - MALHA DE AÇO CA-60 5,0 MM C/10 CM E CONCRETO FCK 20 MPa, DIMENSÕES (1,25 m x 0,28 m x 0,15 m)</t>
  </si>
  <si>
    <t>PLACA DE OBRA EM AÇO GALVANIZADO Nº 22, ADESIVADA ( 2,40 m x 1,20 m)</t>
  </si>
  <si>
    <t>FABRICAÇÃO, MONTAGEM E DESMONTAGEM DE FÔRMA PARA BLOCO/SAPATA, EM CHAPA DE MADEIRA COMPENSADA PLASTIFICADA, E=10 MM</t>
  </si>
  <si>
    <t>CONJUNTO COM 04 CHUMBADOR DE ACO,  MÍNIMO 5/8" X 400 MM, PARA
POSTES DE ACO COM BASE, INCLUSO PORCA E ARRUELA</t>
  </si>
  <si>
    <t>CABO DE COBRE FLEXÍVEL ISOLADO, 10 MM², ANTI-CHAMA 0,6/1,0 KV, PARA CIRCUITOS TERMINAIS - FORNECIMENTO E INSTALAÇÃO. AF_12/2015</t>
  </si>
  <si>
    <t>ELETRODUTO RÍGIDO ROSCÁVEL, PVC, DN 32 MM (1"), PARA CIRCUITOS TERMINAIS, INSTALADO EM PAREDE - FORNECIMENTO E INSTALAÇÃO. AF_12/2015</t>
  </si>
  <si>
    <t>DISJUNTOR TRIPOLAR TIPO DIN, CORRENTE NOMINAL DE 40A - FORNECIMENTO E INSTALAÇÃO. AF_10/2020</t>
  </si>
  <si>
    <t>RELÉ FOTOELÉTRICO, POT. MÍNIMA DE 1000W, COMPLETO, USO EXTERNO - FORNECIMENTO E INSTALAÇÃO</t>
  </si>
  <si>
    <t>EMPRESA/CNPJ:</t>
  </si>
  <si>
    <t>SOMENTE AS CÉLULAS EM VERDE SÃO EDITÁVEIS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</si>
</sst>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164" formatCode="0."/>
    <numFmt numFmtId="165" formatCode="00"/>
  </numFmts>
  <fonts count="7" x14ac:knownFonts="1">
    <font>
      <sz val="10"/>
      <color rgb="FF000000"/>
      <name val="Times New Roman"/>
      <charset val="204"/>
    </font>
    <font>
      <b/>
      <sz val="8"/>
      <name val="Arial"/>
      <family val="2"/>
    </font>
    <font>
      <sz val="8"/>
      <name val="Arial"/>
      <family val="2"/>
    </font>
    <font>
      <sz val="10"/>
      <color rgb="FF000000"/>
      <name val="Times New Roman"/>
      <charset val="204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11"/>
      <color rgb="FF0061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959595"/>
      </patternFill>
    </fill>
    <fill>
      <patternFill patternType="solid">
        <fgColor rgb="FFC0C0C0"/>
      </patternFill>
    </fill>
    <fill>
      <patternFill patternType="solid">
        <fgColor rgb="FFCCCCFF"/>
      </patternFill>
    </fill>
    <fill>
      <patternFill patternType="solid">
        <fgColor rgb="FFFFFF99"/>
      </patternFill>
    </fill>
    <fill>
      <patternFill patternType="solid">
        <fgColor rgb="FFC6EFCE"/>
      </patternFill>
    </fill>
  </fills>
  <borders count="17"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7" borderId="0" applyNumberFormat="0" applyBorder="0" applyAlignment="0" applyProtection="0"/>
  </cellStyleXfs>
  <cellXfs count="68">
    <xf numFmtId="0" fontId="0" fillId="0" borderId="0" xfId="0" applyFill="1" applyBorder="1" applyAlignment="1">
      <alignment horizontal="left" vertical="top"/>
    </xf>
    <xf numFmtId="10" fontId="2" fillId="0" borderId="4" xfId="2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horizontal="left" vertical="top"/>
    </xf>
    <xf numFmtId="0" fontId="2" fillId="0" borderId="0" xfId="0" applyFont="1" applyFill="1" applyBorder="1" applyAlignment="1" applyProtection="1">
      <alignment horizontal="left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1" fontId="4" fillId="0" borderId="4" xfId="0" applyNumberFormat="1" applyFont="1" applyFill="1" applyBorder="1" applyAlignment="1" applyProtection="1">
      <alignment horizontal="left" vertical="center" shrinkToFit="1"/>
    </xf>
    <xf numFmtId="0" fontId="2" fillId="0" borderId="4" xfId="0" applyFont="1" applyFill="1" applyBorder="1" applyAlignment="1" applyProtection="1">
      <alignment horizontal="left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4" fillId="2" borderId="10" xfId="0" applyFont="1" applyFill="1" applyBorder="1" applyAlignment="1" applyProtection="1">
      <alignment horizontal="left" vertical="center" wrapText="1"/>
    </xf>
    <xf numFmtId="44" fontId="1" fillId="2" borderId="11" xfId="0" applyNumberFormat="1" applyFont="1" applyFill="1" applyBorder="1" applyAlignment="1" applyProtection="1">
      <alignment horizontal="left" vertical="center" wrapText="1"/>
    </xf>
    <xf numFmtId="164" fontId="5" fillId="3" borderId="12" xfId="0" applyNumberFormat="1" applyFont="1" applyFill="1" applyBorder="1" applyAlignment="1" applyProtection="1">
      <alignment horizontal="left" vertical="center" shrinkToFit="1"/>
    </xf>
    <xf numFmtId="0" fontId="4" fillId="3" borderId="11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44" fontId="1" fillId="3" borderId="12" xfId="1" applyFont="1" applyFill="1" applyBorder="1" applyAlignment="1" applyProtection="1">
      <alignment horizontal="left" vertical="center" wrapText="1"/>
    </xf>
    <xf numFmtId="0" fontId="1" fillId="4" borderId="4" xfId="0" applyFont="1" applyFill="1" applyBorder="1" applyAlignment="1" applyProtection="1">
      <alignment horizontal="left" vertical="center" wrapText="1"/>
    </xf>
    <xf numFmtId="0" fontId="4" fillId="4" borderId="8" xfId="0" applyFont="1" applyFill="1" applyBorder="1" applyAlignment="1" applyProtection="1">
      <alignment horizontal="left" vertical="center" wrapText="1"/>
    </xf>
    <xf numFmtId="44" fontId="1" fillId="4" borderId="4" xfId="0" applyNumberFormat="1" applyFont="1" applyFill="1" applyBorder="1" applyAlignment="1" applyProtection="1">
      <alignment horizontal="left" vertical="center" wrapText="1"/>
    </xf>
    <xf numFmtId="0" fontId="2" fillId="0" borderId="8" xfId="0" applyFont="1" applyFill="1" applyBorder="1" applyAlignment="1" applyProtection="1">
      <alignment horizontal="left" vertical="center" wrapText="1"/>
    </xf>
    <xf numFmtId="0" fontId="2" fillId="5" borderId="8" xfId="0" applyFont="1" applyFill="1" applyBorder="1" applyAlignment="1" applyProtection="1">
      <alignment horizontal="center" vertical="center" wrapText="1"/>
    </xf>
    <xf numFmtId="165" fontId="4" fillId="6" borderId="8" xfId="0" applyNumberFormat="1" applyFont="1" applyFill="1" applyBorder="1" applyAlignment="1" applyProtection="1">
      <alignment horizontal="center" vertical="center" shrinkToFit="1"/>
    </xf>
    <xf numFmtId="0" fontId="2" fillId="6" borderId="8" xfId="0" applyFont="1" applyFill="1" applyBorder="1" applyAlignment="1" applyProtection="1">
      <alignment horizontal="left" vertical="center" wrapText="1"/>
    </xf>
    <xf numFmtId="0" fontId="2" fillId="6" borderId="8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44" fontId="2" fillId="0" borderId="8" xfId="1" applyFont="1" applyFill="1" applyBorder="1" applyAlignment="1" applyProtection="1">
      <alignment horizontal="left" vertical="center" wrapText="1"/>
    </xf>
    <xf numFmtId="0" fontId="1" fillId="4" borderId="8" xfId="0" applyFont="1" applyFill="1" applyBorder="1" applyAlignment="1" applyProtection="1">
      <alignment horizontal="left" vertical="center" wrapText="1"/>
    </xf>
    <xf numFmtId="0" fontId="4" fillId="4" borderId="8" xfId="0" applyFont="1" applyFill="1" applyBorder="1" applyAlignment="1" applyProtection="1">
      <alignment horizontal="center" vertical="center" wrapText="1"/>
    </xf>
    <xf numFmtId="44" fontId="1" fillId="4" borderId="8" xfId="1" applyFont="1" applyFill="1" applyBorder="1" applyAlignment="1" applyProtection="1">
      <alignment horizontal="left" vertical="center" wrapText="1"/>
    </xf>
    <xf numFmtId="1" fontId="4" fillId="6" borderId="8" xfId="0" applyNumberFormat="1" applyFont="1" applyFill="1" applyBorder="1" applyAlignment="1" applyProtection="1">
      <alignment horizontal="center" vertical="center" shrinkToFit="1"/>
    </xf>
    <xf numFmtId="0" fontId="4" fillId="6" borderId="8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1" fillId="4" borderId="11" xfId="0" applyFont="1" applyFill="1" applyBorder="1" applyAlignment="1" applyProtection="1">
      <alignment horizontal="left" vertical="center" wrapText="1"/>
    </xf>
    <xf numFmtId="44" fontId="1" fillId="4" borderId="9" xfId="1" applyFont="1" applyFill="1" applyBorder="1" applyAlignment="1" applyProtection="1">
      <alignment horizontal="left" vertical="center" wrapText="1"/>
    </xf>
    <xf numFmtId="0" fontId="1" fillId="3" borderId="1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 wrapText="1"/>
    </xf>
    <xf numFmtId="0" fontId="1" fillId="4" borderId="9" xfId="0" applyFont="1" applyFill="1" applyBorder="1" applyAlignment="1" applyProtection="1">
      <alignment horizontal="left" vertical="center" wrapText="1"/>
    </xf>
    <xf numFmtId="0" fontId="1" fillId="4" borderId="10" xfId="0" applyFont="1" applyFill="1" applyBorder="1" applyAlignment="1" applyProtection="1">
      <alignment horizontal="left" vertical="center" wrapText="1"/>
    </xf>
    <xf numFmtId="0" fontId="1" fillId="4" borderId="11" xfId="0" applyFont="1" applyFill="1" applyBorder="1" applyAlignment="1" applyProtection="1">
      <alignment horizontal="left" vertical="center" wrapText="1"/>
    </xf>
    <xf numFmtId="0" fontId="1" fillId="4" borderId="5" xfId="0" applyFont="1" applyFill="1" applyBorder="1" applyAlignment="1" applyProtection="1">
      <alignment horizontal="left" vertical="center" wrapText="1"/>
    </xf>
    <xf numFmtId="0" fontId="1" fillId="4" borderId="7" xfId="0" applyFont="1" applyFill="1" applyBorder="1" applyAlignment="1" applyProtection="1">
      <alignment horizontal="left" vertical="center" wrapText="1"/>
    </xf>
    <xf numFmtId="0" fontId="1" fillId="4" borderId="6" xfId="0" applyFont="1" applyFill="1" applyBorder="1" applyAlignment="1" applyProtection="1">
      <alignment horizontal="left" vertical="center" wrapText="1"/>
    </xf>
    <xf numFmtId="0" fontId="4" fillId="4" borderId="9" xfId="0" applyFont="1" applyFill="1" applyBorder="1" applyAlignment="1" applyProtection="1">
      <alignment horizontal="left" vertical="center" wrapText="1"/>
    </xf>
    <xf numFmtId="0" fontId="4" fillId="4" borderId="10" xfId="0" applyFont="1" applyFill="1" applyBorder="1" applyAlignment="1" applyProtection="1">
      <alignment horizontal="left" vertical="center" wrapText="1"/>
    </xf>
    <xf numFmtId="0" fontId="4" fillId="4" borderId="11" xfId="0" applyFont="1" applyFill="1" applyBorder="1" applyAlignment="1" applyProtection="1">
      <alignment horizontal="left" vertical="center" wrapText="1"/>
    </xf>
    <xf numFmtId="0" fontId="0" fillId="0" borderId="12" xfId="0" applyFill="1" applyBorder="1" applyAlignment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 textRotation="90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1" fillId="2" borderId="1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2" fillId="7" borderId="13" xfId="3" applyFont="1" applyBorder="1" applyAlignment="1" applyProtection="1">
      <alignment horizontal="left" vertical="center" wrapText="1"/>
      <protection locked="0"/>
    </xf>
    <xf numFmtId="0" fontId="2" fillId="7" borderId="14" xfId="3" applyFont="1" applyBorder="1" applyAlignment="1" applyProtection="1">
      <alignment horizontal="left" vertical="center" wrapText="1"/>
      <protection locked="0"/>
    </xf>
    <xf numFmtId="0" fontId="2" fillId="7" borderId="15" xfId="3" applyFont="1" applyBorder="1" applyAlignment="1" applyProtection="1">
      <alignment horizontal="left" vertical="center" wrapText="1"/>
      <protection locked="0"/>
    </xf>
    <xf numFmtId="44" fontId="2" fillId="7" borderId="16" xfId="3" applyNumberFormat="1" applyFont="1" applyBorder="1" applyAlignment="1" applyProtection="1">
      <alignment horizontal="left" vertical="center" wrapText="1"/>
      <protection locked="0"/>
    </xf>
    <xf numFmtId="44" fontId="2" fillId="7" borderId="8" xfId="3" applyNumberFormat="1" applyFont="1" applyBorder="1" applyAlignment="1" applyProtection="1">
      <alignment horizontal="left" vertical="center" wrapText="1"/>
      <protection locked="0"/>
    </xf>
    <xf numFmtId="44" fontId="2" fillId="7" borderId="8" xfId="3" applyNumberFormat="1" applyFont="1" applyBorder="1" applyAlignment="1" applyProtection="1">
      <alignment horizontal="center" vertical="center" wrapText="1"/>
      <protection locked="0"/>
    </xf>
    <xf numFmtId="0" fontId="0" fillId="0" borderId="0" xfId="0" applyFill="1" applyBorder="1" applyAlignment="1">
      <alignment wrapText="1"/>
    </xf>
    <xf numFmtId="0" fontId="6" fillId="7" borderId="0" xfId="3" applyBorder="1" applyAlignment="1">
      <alignment horizontal="center" vertical="center"/>
    </xf>
  </cellXfs>
  <cellStyles count="4">
    <cellStyle name="Bom" xfId="3" builtinId="26"/>
    <cellStyle name="Moeda" xfId="1" builtinId="4"/>
    <cellStyle name="Normal" xfId="0" builtinId="0"/>
    <cellStyle name="Porcentagem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10713</xdr:colOff>
      <xdr:row>0</xdr:row>
      <xdr:rowOff>46109</xdr:rowOff>
    </xdr:from>
    <xdr:ext cx="1234440" cy="215900"/>
    <xdr:grpSp>
      <xdr:nvGrpSpPr>
        <xdr:cNvPr id="2" name="Group 2"/>
        <xdr:cNvGrpSpPr/>
      </xdr:nvGrpSpPr>
      <xdr:grpSpPr>
        <a:xfrm>
          <a:off x="10713" y="46109"/>
          <a:ext cx="1234440" cy="215900"/>
          <a:chOff x="0" y="0"/>
          <a:chExt cx="1234440" cy="215900"/>
        </a:xfrm>
      </xdr:grpSpPr>
      <xdr:sp macro="" textlink="">
        <xdr:nvSpPr>
          <xdr:cNvPr id="3" name="Shape 3"/>
          <xdr:cNvSpPr/>
        </xdr:nvSpPr>
        <xdr:spPr>
          <a:xfrm>
            <a:off x="-11" y="9"/>
            <a:ext cx="1234440" cy="215900"/>
          </a:xfrm>
          <a:custGeom>
            <a:avLst/>
            <a:gdLst/>
            <a:ahLst/>
            <a:cxnLst/>
            <a:rect l="0" t="0" r="0" b="0"/>
            <a:pathLst>
              <a:path w="1234440" h="215900">
                <a:moveTo>
                  <a:pt x="223596" y="7188"/>
                </a:moveTo>
                <a:lnTo>
                  <a:pt x="217639" y="4787"/>
                </a:lnTo>
                <a:lnTo>
                  <a:pt x="208686" y="4787"/>
                </a:lnTo>
                <a:lnTo>
                  <a:pt x="202730" y="2387"/>
                </a:lnTo>
                <a:lnTo>
                  <a:pt x="193789" y="0"/>
                </a:lnTo>
                <a:lnTo>
                  <a:pt x="134162" y="0"/>
                </a:lnTo>
                <a:lnTo>
                  <a:pt x="80505" y="16776"/>
                </a:lnTo>
                <a:lnTo>
                  <a:pt x="38760" y="47929"/>
                </a:lnTo>
                <a:lnTo>
                  <a:pt x="8953" y="86283"/>
                </a:lnTo>
                <a:lnTo>
                  <a:pt x="0" y="131826"/>
                </a:lnTo>
                <a:lnTo>
                  <a:pt x="5969" y="151015"/>
                </a:lnTo>
                <a:lnTo>
                  <a:pt x="26835" y="186969"/>
                </a:lnTo>
                <a:lnTo>
                  <a:pt x="65595" y="208534"/>
                </a:lnTo>
                <a:lnTo>
                  <a:pt x="89446" y="215722"/>
                </a:lnTo>
                <a:lnTo>
                  <a:pt x="149072" y="215722"/>
                </a:lnTo>
                <a:lnTo>
                  <a:pt x="160985" y="213334"/>
                </a:lnTo>
                <a:lnTo>
                  <a:pt x="169938" y="213334"/>
                </a:lnTo>
                <a:lnTo>
                  <a:pt x="178879" y="210934"/>
                </a:lnTo>
                <a:lnTo>
                  <a:pt x="184835" y="208534"/>
                </a:lnTo>
                <a:lnTo>
                  <a:pt x="202730" y="129438"/>
                </a:lnTo>
                <a:lnTo>
                  <a:pt x="196761" y="134226"/>
                </a:lnTo>
                <a:lnTo>
                  <a:pt x="190804" y="136626"/>
                </a:lnTo>
                <a:lnTo>
                  <a:pt x="181851" y="141427"/>
                </a:lnTo>
                <a:lnTo>
                  <a:pt x="175895" y="143814"/>
                </a:lnTo>
                <a:lnTo>
                  <a:pt x="166954" y="146215"/>
                </a:lnTo>
                <a:lnTo>
                  <a:pt x="160985" y="148615"/>
                </a:lnTo>
                <a:lnTo>
                  <a:pt x="134162" y="148615"/>
                </a:lnTo>
                <a:lnTo>
                  <a:pt x="125222" y="146215"/>
                </a:lnTo>
                <a:lnTo>
                  <a:pt x="116268" y="141427"/>
                </a:lnTo>
                <a:lnTo>
                  <a:pt x="104355" y="131826"/>
                </a:lnTo>
                <a:lnTo>
                  <a:pt x="98386" y="117449"/>
                </a:lnTo>
                <a:lnTo>
                  <a:pt x="98386" y="107861"/>
                </a:lnTo>
                <a:lnTo>
                  <a:pt x="128193" y="74307"/>
                </a:lnTo>
                <a:lnTo>
                  <a:pt x="149072" y="67119"/>
                </a:lnTo>
                <a:lnTo>
                  <a:pt x="166954" y="67119"/>
                </a:lnTo>
                <a:lnTo>
                  <a:pt x="175895" y="69507"/>
                </a:lnTo>
                <a:lnTo>
                  <a:pt x="181851" y="69507"/>
                </a:lnTo>
                <a:lnTo>
                  <a:pt x="187820" y="71907"/>
                </a:lnTo>
                <a:lnTo>
                  <a:pt x="193789" y="76708"/>
                </a:lnTo>
                <a:lnTo>
                  <a:pt x="199745" y="79095"/>
                </a:lnTo>
                <a:lnTo>
                  <a:pt x="211670" y="88684"/>
                </a:lnTo>
                <a:lnTo>
                  <a:pt x="223596" y="7188"/>
                </a:lnTo>
                <a:close/>
              </a:path>
              <a:path w="1234440" h="215900">
                <a:moveTo>
                  <a:pt x="488924" y="213334"/>
                </a:moveTo>
                <a:lnTo>
                  <a:pt x="482206" y="186969"/>
                </a:lnTo>
                <a:lnTo>
                  <a:pt x="469404" y="136626"/>
                </a:lnTo>
                <a:lnTo>
                  <a:pt x="452945" y="71907"/>
                </a:lnTo>
                <a:lnTo>
                  <a:pt x="435254" y="2387"/>
                </a:lnTo>
                <a:lnTo>
                  <a:pt x="375640" y="2387"/>
                </a:lnTo>
                <a:lnTo>
                  <a:pt x="375640" y="136626"/>
                </a:lnTo>
                <a:lnTo>
                  <a:pt x="339852" y="136626"/>
                </a:lnTo>
                <a:lnTo>
                  <a:pt x="369671" y="71907"/>
                </a:lnTo>
                <a:lnTo>
                  <a:pt x="372656" y="71907"/>
                </a:lnTo>
                <a:lnTo>
                  <a:pt x="372656" y="100672"/>
                </a:lnTo>
                <a:lnTo>
                  <a:pt x="375640" y="136626"/>
                </a:lnTo>
                <a:lnTo>
                  <a:pt x="375640" y="2387"/>
                </a:lnTo>
                <a:lnTo>
                  <a:pt x="330923" y="2387"/>
                </a:lnTo>
                <a:lnTo>
                  <a:pt x="196761" y="213334"/>
                </a:lnTo>
                <a:lnTo>
                  <a:pt x="298119" y="213334"/>
                </a:lnTo>
                <a:lnTo>
                  <a:pt x="313029" y="186969"/>
                </a:lnTo>
                <a:lnTo>
                  <a:pt x="384581" y="186969"/>
                </a:lnTo>
                <a:lnTo>
                  <a:pt x="387553" y="213334"/>
                </a:lnTo>
                <a:lnTo>
                  <a:pt x="488924" y="213334"/>
                </a:lnTo>
                <a:close/>
              </a:path>
              <a:path w="1234440" h="215900">
                <a:moveTo>
                  <a:pt x="640956" y="2387"/>
                </a:moveTo>
                <a:lnTo>
                  <a:pt x="545553" y="2387"/>
                </a:lnTo>
                <a:lnTo>
                  <a:pt x="503821" y="213334"/>
                </a:lnTo>
                <a:lnTo>
                  <a:pt x="599224" y="213334"/>
                </a:lnTo>
                <a:lnTo>
                  <a:pt x="640956" y="2387"/>
                </a:lnTo>
                <a:close/>
              </a:path>
              <a:path w="1234440" h="215900">
                <a:moveTo>
                  <a:pt x="1234186" y="213334"/>
                </a:moveTo>
                <a:lnTo>
                  <a:pt x="1227480" y="186969"/>
                </a:lnTo>
                <a:lnTo>
                  <a:pt x="1214678" y="136626"/>
                </a:lnTo>
                <a:lnTo>
                  <a:pt x="1198206" y="71907"/>
                </a:lnTo>
                <a:lnTo>
                  <a:pt x="1180528" y="2387"/>
                </a:lnTo>
                <a:lnTo>
                  <a:pt x="1120927" y="2387"/>
                </a:lnTo>
                <a:lnTo>
                  <a:pt x="1120927" y="136626"/>
                </a:lnTo>
                <a:lnTo>
                  <a:pt x="1082192" y="136626"/>
                </a:lnTo>
                <a:lnTo>
                  <a:pt x="1111948" y="71907"/>
                </a:lnTo>
                <a:lnTo>
                  <a:pt x="1117904" y="71907"/>
                </a:lnTo>
                <a:lnTo>
                  <a:pt x="1117904" y="100672"/>
                </a:lnTo>
                <a:lnTo>
                  <a:pt x="1120927" y="136626"/>
                </a:lnTo>
                <a:lnTo>
                  <a:pt x="1120927" y="2387"/>
                </a:lnTo>
                <a:lnTo>
                  <a:pt x="1076236" y="2387"/>
                </a:lnTo>
                <a:lnTo>
                  <a:pt x="942022" y="213334"/>
                </a:lnTo>
                <a:lnTo>
                  <a:pt x="1043381" y="213334"/>
                </a:lnTo>
                <a:lnTo>
                  <a:pt x="1055370" y="186969"/>
                </a:lnTo>
                <a:lnTo>
                  <a:pt x="1126871" y="186969"/>
                </a:lnTo>
                <a:lnTo>
                  <a:pt x="1132827" y="213334"/>
                </a:lnTo>
                <a:lnTo>
                  <a:pt x="1234186" y="213334"/>
                </a:lnTo>
                <a:close/>
              </a:path>
            </a:pathLst>
          </a:custGeom>
          <a:solidFill>
            <a:srgbClr val="1F1A17"/>
          </a:solidFill>
        </xdr:spPr>
      </xdr:sp>
      <xdr:pic>
        <xdr:nvPicPr>
          <xdr:cNvPr id="4" name="image1.png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23064" y="2392"/>
            <a:ext cx="366655" cy="210941"/>
          </a:xfrm>
          <a:prstGeom prst="rect">
            <a:avLst/>
          </a:prstGeom>
        </xdr:spPr>
      </xdr:pic>
    </xdr:grpSp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7"/>
  <sheetViews>
    <sheetView tabSelected="1" zoomScaleNormal="100" workbookViewId="0">
      <selection activeCell="R20" sqref="R20"/>
    </sheetView>
  </sheetViews>
  <sheetFormatPr defaultRowHeight="12.75" x14ac:dyDescent="0.2"/>
  <cols>
    <col min="1" max="1" width="10.5" customWidth="1"/>
    <col min="2" max="3" width="14" customWidth="1"/>
    <col min="4" max="4" width="70.33203125" customWidth="1"/>
    <col min="5" max="5" width="9.33203125" customWidth="1"/>
    <col min="6" max="6" width="12.6640625" customWidth="1"/>
    <col min="7" max="7" width="16" customWidth="1"/>
    <col min="8" max="8" width="9.33203125" customWidth="1"/>
    <col min="9" max="9" width="15.6640625" customWidth="1"/>
    <col min="10" max="10" width="14.33203125" customWidth="1"/>
    <col min="11" max="11" width="6" customWidth="1"/>
  </cols>
  <sheetData>
    <row r="1" spans="1:21" ht="12" customHeight="1" x14ac:dyDescent="0.2">
      <c r="A1" s="2"/>
      <c r="B1" s="2"/>
      <c r="C1" s="2"/>
      <c r="D1" s="3" t="s">
        <v>0</v>
      </c>
      <c r="E1" s="2"/>
      <c r="F1" s="2"/>
      <c r="G1" s="2"/>
      <c r="H1" s="2"/>
      <c r="I1" s="4"/>
      <c r="J1" s="5" t="s">
        <v>1</v>
      </c>
      <c r="K1" s="6"/>
      <c r="M1" s="67" t="s">
        <v>208</v>
      </c>
      <c r="N1" s="67"/>
      <c r="O1" s="67"/>
      <c r="P1" s="67"/>
      <c r="Q1" s="67"/>
      <c r="R1" s="67"/>
      <c r="S1" s="67"/>
      <c r="T1" s="67"/>
      <c r="U1" s="67"/>
    </row>
    <row r="2" spans="1:21" ht="11.25" customHeight="1" thickBot="1" x14ac:dyDescent="0.25">
      <c r="A2" s="2"/>
      <c r="B2" s="2"/>
      <c r="C2" s="2"/>
      <c r="D2" s="7" t="s">
        <v>2</v>
      </c>
      <c r="E2" s="2"/>
      <c r="F2" s="2"/>
      <c r="G2" s="2"/>
      <c r="H2" s="2"/>
      <c r="I2" s="4"/>
      <c r="J2" s="8" t="s">
        <v>3</v>
      </c>
      <c r="K2" s="6"/>
      <c r="M2" s="67"/>
      <c r="N2" s="67"/>
      <c r="O2" s="67"/>
      <c r="P2" s="67"/>
      <c r="Q2" s="67"/>
      <c r="R2" s="67"/>
      <c r="S2" s="67"/>
      <c r="T2" s="67"/>
      <c r="U2" s="67"/>
    </row>
    <row r="3" spans="1:21" ht="39" customHeight="1" thickBot="1" x14ac:dyDescent="0.25">
      <c r="A3" s="60" t="s">
        <v>207</v>
      </c>
      <c r="B3" s="61"/>
      <c r="C3" s="61"/>
      <c r="D3" s="61"/>
      <c r="E3" s="61"/>
      <c r="F3" s="61"/>
      <c r="G3" s="61"/>
      <c r="H3" s="61"/>
      <c r="I3" s="61"/>
      <c r="J3" s="62"/>
      <c r="K3" s="6"/>
      <c r="M3" s="67"/>
      <c r="N3" s="67"/>
      <c r="O3" s="67"/>
      <c r="P3" s="67"/>
      <c r="Q3" s="67"/>
      <c r="R3" s="67"/>
      <c r="S3" s="67"/>
      <c r="T3" s="67"/>
      <c r="U3" s="67"/>
    </row>
    <row r="4" spans="1:21" ht="13.5" customHeight="1" x14ac:dyDescent="0.2">
      <c r="A4" s="57" t="s">
        <v>4</v>
      </c>
      <c r="B4" s="58"/>
      <c r="C4" s="8" t="s">
        <v>5</v>
      </c>
      <c r="D4" s="8" t="s">
        <v>6</v>
      </c>
      <c r="E4" s="57" t="s">
        <v>7</v>
      </c>
      <c r="F4" s="59"/>
      <c r="G4" s="59"/>
      <c r="H4" s="2"/>
      <c r="I4" s="2"/>
      <c r="J4" s="4"/>
      <c r="K4" s="6"/>
      <c r="M4" s="67"/>
      <c r="N4" s="67"/>
      <c r="O4" s="67"/>
      <c r="P4" s="67"/>
      <c r="Q4" s="67"/>
      <c r="R4" s="67"/>
      <c r="S4" s="67"/>
      <c r="T4" s="67"/>
      <c r="U4" s="67"/>
    </row>
    <row r="5" spans="1:21" ht="16.5" customHeight="1" x14ac:dyDescent="0.2">
      <c r="A5" s="37" t="s">
        <v>8</v>
      </c>
      <c r="B5" s="38"/>
      <c r="C5" s="9">
        <v>887435</v>
      </c>
      <c r="D5" s="10" t="s">
        <v>9</v>
      </c>
      <c r="E5" s="39" t="s">
        <v>10</v>
      </c>
      <c r="F5" s="40"/>
      <c r="G5" s="40"/>
      <c r="H5" s="40"/>
      <c r="I5" s="40"/>
      <c r="J5" s="41"/>
      <c r="K5" s="6"/>
      <c r="M5" s="67"/>
      <c r="N5" s="67"/>
      <c r="O5" s="67"/>
      <c r="P5" s="67"/>
      <c r="Q5" s="67"/>
      <c r="R5" s="67"/>
      <c r="S5" s="67"/>
      <c r="T5" s="67"/>
      <c r="U5" s="67"/>
    </row>
    <row r="6" spans="1:21" ht="5.25" customHeight="1" x14ac:dyDescent="0.2">
      <c r="A6" s="56"/>
      <c r="B6" s="56"/>
      <c r="C6" s="56"/>
      <c r="D6" s="56"/>
      <c r="E6" s="56"/>
      <c r="F6" s="56"/>
      <c r="G6" s="56"/>
      <c r="H6" s="56"/>
      <c r="I6" s="56"/>
      <c r="J6" s="56"/>
      <c r="K6" s="6"/>
      <c r="M6" s="67"/>
      <c r="N6" s="67"/>
      <c r="O6" s="67"/>
      <c r="P6" s="67"/>
      <c r="Q6" s="67"/>
      <c r="R6" s="67"/>
      <c r="S6" s="67"/>
      <c r="T6" s="67"/>
      <c r="U6" s="67"/>
    </row>
    <row r="7" spans="1:21" ht="13.5" customHeight="1" x14ac:dyDescent="0.2">
      <c r="A7" s="57" t="s">
        <v>11</v>
      </c>
      <c r="B7" s="58"/>
      <c r="C7" s="8" t="s">
        <v>12</v>
      </c>
      <c r="D7" s="8" t="s">
        <v>13</v>
      </c>
      <c r="E7" s="57" t="s">
        <v>14</v>
      </c>
      <c r="F7" s="59"/>
      <c r="G7" s="4"/>
      <c r="H7" s="8" t="s">
        <v>15</v>
      </c>
      <c r="I7" s="8" t="s">
        <v>16</v>
      </c>
      <c r="J7" s="8" t="s">
        <v>17</v>
      </c>
      <c r="K7" s="6"/>
      <c r="M7" s="67"/>
      <c r="N7" s="67"/>
      <c r="O7" s="67"/>
      <c r="P7" s="67"/>
      <c r="Q7" s="67"/>
      <c r="R7" s="67"/>
      <c r="S7" s="67"/>
      <c r="T7" s="67"/>
      <c r="U7" s="67"/>
    </row>
    <row r="8" spans="1:21" ht="18" customHeight="1" x14ac:dyDescent="0.2">
      <c r="A8" s="37" t="s">
        <v>18</v>
      </c>
      <c r="B8" s="38"/>
      <c r="C8" s="10" t="s">
        <v>19</v>
      </c>
      <c r="D8" s="10" t="s">
        <v>10</v>
      </c>
      <c r="E8" s="37" t="s">
        <v>20</v>
      </c>
      <c r="F8" s="42"/>
      <c r="G8" s="38"/>
      <c r="H8" s="1">
        <v>0.21809999999999999</v>
      </c>
      <c r="I8" s="10"/>
      <c r="J8" s="10"/>
      <c r="K8" s="6"/>
      <c r="M8" s="67"/>
      <c r="N8" s="67"/>
      <c r="O8" s="67"/>
      <c r="P8" s="67"/>
      <c r="Q8" s="67"/>
      <c r="R8" s="67"/>
      <c r="S8" s="67"/>
      <c r="T8" s="67"/>
      <c r="U8" s="67"/>
    </row>
    <row r="9" spans="1:21" ht="8.25" customHeight="1" x14ac:dyDescent="0.2">
      <c r="A9" s="53"/>
      <c r="B9" s="53"/>
      <c r="C9" s="53"/>
      <c r="D9" s="53"/>
      <c r="E9" s="53"/>
      <c r="F9" s="53"/>
      <c r="G9" s="53"/>
      <c r="H9" s="53"/>
      <c r="I9" s="53"/>
      <c r="J9" s="53"/>
      <c r="K9" s="6"/>
      <c r="M9" s="67"/>
      <c r="N9" s="67"/>
      <c r="O9" s="67"/>
      <c r="P9" s="67"/>
      <c r="Q9" s="67"/>
      <c r="R9" s="67"/>
      <c r="S9" s="67"/>
      <c r="T9" s="67"/>
      <c r="U9" s="67"/>
    </row>
    <row r="10" spans="1:21" ht="28.5" customHeight="1" x14ac:dyDescent="0.2">
      <c r="A10" s="11" t="s">
        <v>21</v>
      </c>
      <c r="B10" s="11" t="s">
        <v>22</v>
      </c>
      <c r="C10" s="11" t="s">
        <v>23</v>
      </c>
      <c r="D10" s="11" t="s">
        <v>24</v>
      </c>
      <c r="E10" s="11" t="s">
        <v>25</v>
      </c>
      <c r="F10" s="11" t="s">
        <v>26</v>
      </c>
      <c r="G10" s="11" t="s">
        <v>27</v>
      </c>
      <c r="H10" s="11" t="s">
        <v>28</v>
      </c>
      <c r="I10" s="11" t="s">
        <v>29</v>
      </c>
      <c r="J10" s="11" t="s">
        <v>30</v>
      </c>
      <c r="K10" s="6"/>
      <c r="M10" s="67"/>
      <c r="N10" s="67"/>
      <c r="O10" s="67"/>
      <c r="P10" s="67"/>
      <c r="Q10" s="67"/>
      <c r="R10" s="67"/>
      <c r="S10" s="67"/>
      <c r="T10" s="67"/>
      <c r="U10" s="67"/>
    </row>
    <row r="11" spans="1:21" ht="28.5" customHeight="1" x14ac:dyDescent="0.2">
      <c r="A11" s="54" t="s">
        <v>10</v>
      </c>
      <c r="B11" s="55"/>
      <c r="C11" s="55"/>
      <c r="D11" s="55"/>
      <c r="E11" s="12"/>
      <c r="F11" s="12"/>
      <c r="G11" s="12"/>
      <c r="H11" s="12"/>
      <c r="I11" s="12"/>
      <c r="J11" s="13">
        <f>J12</f>
        <v>249366.93</v>
      </c>
      <c r="K11" s="6"/>
      <c r="M11" s="67"/>
      <c r="N11" s="67"/>
      <c r="O11" s="67"/>
      <c r="P11" s="67"/>
      <c r="Q11" s="67"/>
      <c r="R11" s="67"/>
      <c r="S11" s="67"/>
      <c r="T11" s="67"/>
      <c r="U11" s="67"/>
    </row>
    <row r="12" spans="1:21" ht="15.75" customHeight="1" x14ac:dyDescent="0.2">
      <c r="A12" s="14">
        <v>1</v>
      </c>
      <c r="B12" s="15"/>
      <c r="C12" s="16"/>
      <c r="D12" s="36" t="s">
        <v>31</v>
      </c>
      <c r="E12" s="36"/>
      <c r="F12" s="36"/>
      <c r="G12" s="36"/>
      <c r="H12" s="36"/>
      <c r="I12" s="36"/>
      <c r="J12" s="17">
        <f>J13+J15+J65</f>
        <v>249366.93</v>
      </c>
      <c r="K12" s="6"/>
      <c r="M12" s="67"/>
      <c r="N12" s="67"/>
      <c r="O12" s="67"/>
      <c r="P12" s="67"/>
      <c r="Q12" s="67"/>
      <c r="R12" s="67"/>
      <c r="S12" s="67"/>
      <c r="T12" s="67"/>
      <c r="U12" s="67"/>
    </row>
    <row r="13" spans="1:21" ht="15" customHeight="1" x14ac:dyDescent="0.2">
      <c r="A13" s="18" t="s">
        <v>33</v>
      </c>
      <c r="B13" s="19"/>
      <c r="C13" s="19"/>
      <c r="D13" s="46" t="s">
        <v>34</v>
      </c>
      <c r="E13" s="47"/>
      <c r="F13" s="47"/>
      <c r="G13" s="47"/>
      <c r="H13" s="47"/>
      <c r="I13" s="48"/>
      <c r="J13" s="20">
        <f>J14</f>
        <v>1358.76</v>
      </c>
      <c r="K13" s="6"/>
      <c r="M13" s="67"/>
      <c r="N13" s="67"/>
      <c r="O13" s="67"/>
      <c r="P13" s="67"/>
      <c r="Q13" s="67"/>
      <c r="R13" s="67"/>
      <c r="S13" s="67"/>
      <c r="T13" s="67"/>
      <c r="U13" s="67"/>
    </row>
    <row r="14" spans="1:21" ht="18" customHeight="1" x14ac:dyDescent="0.2">
      <c r="A14" s="21" t="s">
        <v>35</v>
      </c>
      <c r="B14" s="22" t="s">
        <v>36</v>
      </c>
      <c r="C14" s="23">
        <v>1</v>
      </c>
      <c r="D14" s="24" t="s">
        <v>200</v>
      </c>
      <c r="E14" s="25" t="s">
        <v>37</v>
      </c>
      <c r="F14" s="26" t="s">
        <v>38</v>
      </c>
      <c r="G14" s="63">
        <v>387.32</v>
      </c>
      <c r="H14" s="22" t="s">
        <v>15</v>
      </c>
      <c r="I14" s="27">
        <f>ROUND(G14*(1+H8),2)</f>
        <v>471.79</v>
      </c>
      <c r="J14" s="27">
        <f>ROUND(I14*F14,2)</f>
        <v>1358.76</v>
      </c>
      <c r="K14" s="6"/>
      <c r="M14" s="67"/>
      <c r="N14" s="67"/>
      <c r="O14" s="67"/>
      <c r="P14" s="67"/>
      <c r="Q14" s="67"/>
      <c r="R14" s="67"/>
      <c r="S14" s="67"/>
      <c r="T14" s="67"/>
      <c r="U14" s="67"/>
    </row>
    <row r="15" spans="1:21" ht="12.75" customHeight="1" x14ac:dyDescent="0.2">
      <c r="A15" s="28" t="s">
        <v>39</v>
      </c>
      <c r="B15" s="29"/>
      <c r="C15" s="29"/>
      <c r="D15" s="43" t="s">
        <v>40</v>
      </c>
      <c r="E15" s="44"/>
      <c r="F15" s="44"/>
      <c r="G15" s="44"/>
      <c r="H15" s="44"/>
      <c r="I15" s="45"/>
      <c r="J15" s="30">
        <f>J16+J18+J23+J27+J34+J39+J45+J50+J52+J58</f>
        <v>224558.09</v>
      </c>
      <c r="K15" s="6"/>
      <c r="M15" s="67"/>
      <c r="N15" s="67"/>
      <c r="O15" s="67"/>
      <c r="P15" s="67"/>
      <c r="Q15" s="67"/>
      <c r="R15" s="67"/>
      <c r="S15" s="67"/>
      <c r="T15" s="67"/>
      <c r="U15" s="67"/>
    </row>
    <row r="16" spans="1:21" ht="12" customHeight="1" x14ac:dyDescent="0.2">
      <c r="A16" s="28" t="s">
        <v>41</v>
      </c>
      <c r="B16" s="29"/>
      <c r="C16" s="29"/>
      <c r="D16" s="43" t="s">
        <v>42</v>
      </c>
      <c r="E16" s="44"/>
      <c r="F16" s="44"/>
      <c r="G16" s="44"/>
      <c r="H16" s="44"/>
      <c r="I16" s="45"/>
      <c r="J16" s="30">
        <f>J17</f>
        <v>2066.8000000000002</v>
      </c>
      <c r="K16" s="6"/>
    </row>
    <row r="17" spans="1:11" ht="46.5" customHeight="1" x14ac:dyDescent="0.2">
      <c r="A17" s="21" t="s">
        <v>43</v>
      </c>
      <c r="B17" s="22" t="s">
        <v>44</v>
      </c>
      <c r="C17" s="31">
        <v>90099</v>
      </c>
      <c r="D17" s="24" t="s">
        <v>45</v>
      </c>
      <c r="E17" s="25" t="s">
        <v>46</v>
      </c>
      <c r="F17" s="26" t="s">
        <v>47</v>
      </c>
      <c r="G17" s="64">
        <v>11.48</v>
      </c>
      <c r="H17" s="22" t="s">
        <v>15</v>
      </c>
      <c r="I17" s="27">
        <f>ROUND(G17*(1+H$8),2)</f>
        <v>13.98</v>
      </c>
      <c r="J17" s="27">
        <f>ROUND(I17*F17,2)</f>
        <v>2066.8000000000002</v>
      </c>
      <c r="K17" s="6"/>
    </row>
    <row r="18" spans="1:11" ht="12.75" customHeight="1" x14ac:dyDescent="0.2">
      <c r="A18" s="28" t="s">
        <v>48</v>
      </c>
      <c r="B18" s="29"/>
      <c r="C18" s="29"/>
      <c r="D18" s="43" t="s">
        <v>49</v>
      </c>
      <c r="E18" s="44"/>
      <c r="F18" s="44"/>
      <c r="G18" s="44"/>
      <c r="H18" s="44"/>
      <c r="I18" s="45"/>
      <c r="J18" s="30">
        <f>J19+J20+J21+J22</f>
        <v>7847.72</v>
      </c>
      <c r="K18" s="6"/>
    </row>
    <row r="19" spans="1:11" ht="25.5" customHeight="1" x14ac:dyDescent="0.2">
      <c r="A19" s="21" t="s">
        <v>50</v>
      </c>
      <c r="B19" s="22" t="s">
        <v>36</v>
      </c>
      <c r="C19" s="31">
        <v>12</v>
      </c>
      <c r="D19" s="24" t="s">
        <v>53</v>
      </c>
      <c r="E19" s="25" t="s">
        <v>46</v>
      </c>
      <c r="F19" s="26" t="s">
        <v>51</v>
      </c>
      <c r="G19" s="64">
        <v>369.24</v>
      </c>
      <c r="H19" s="22" t="s">
        <v>15</v>
      </c>
      <c r="I19" s="27">
        <f>ROUND(G19*(1+H$8),2)</f>
        <v>449.77</v>
      </c>
      <c r="J19" s="27">
        <f>ROUND(I19*F19,2)</f>
        <v>2158.9</v>
      </c>
      <c r="K19" s="6"/>
    </row>
    <row r="20" spans="1:11" ht="23.25" customHeight="1" x14ac:dyDescent="0.2">
      <c r="A20" s="21" t="s">
        <v>52</v>
      </c>
      <c r="B20" s="22" t="s">
        <v>36</v>
      </c>
      <c r="C20" s="31">
        <v>12</v>
      </c>
      <c r="D20" s="24" t="s">
        <v>53</v>
      </c>
      <c r="E20" s="25" t="s">
        <v>46</v>
      </c>
      <c r="F20" s="26" t="s">
        <v>51</v>
      </c>
      <c r="G20" s="64">
        <v>369.24</v>
      </c>
      <c r="H20" s="22" t="s">
        <v>15</v>
      </c>
      <c r="I20" s="27">
        <f>ROUND(G20*(1+H$8),2)</f>
        <v>449.77</v>
      </c>
      <c r="J20" s="27">
        <f>ROUND(I20*F20,2)</f>
        <v>2158.9</v>
      </c>
      <c r="K20" s="6"/>
    </row>
    <row r="21" spans="1:11" ht="25.5" customHeight="1" x14ac:dyDescent="0.2">
      <c r="A21" s="21" t="s">
        <v>54</v>
      </c>
      <c r="B21" s="22" t="s">
        <v>36</v>
      </c>
      <c r="C21" s="31">
        <v>13</v>
      </c>
      <c r="D21" s="24" t="s">
        <v>201</v>
      </c>
      <c r="E21" s="25" t="s">
        <v>37</v>
      </c>
      <c r="F21" s="26" t="s">
        <v>55</v>
      </c>
      <c r="G21" s="64">
        <v>30.19</v>
      </c>
      <c r="H21" s="22" t="s">
        <v>15</v>
      </c>
      <c r="I21" s="27">
        <f>ROUND(G21*(1+H$8),2)</f>
        <v>36.770000000000003</v>
      </c>
      <c r="J21" s="27">
        <f>ROUND(I21*F21,2)</f>
        <v>1764.96</v>
      </c>
      <c r="K21" s="6"/>
    </row>
    <row r="22" spans="1:11" ht="24" customHeight="1" x14ac:dyDescent="0.2">
      <c r="A22" s="21" t="s">
        <v>56</v>
      </c>
      <c r="B22" s="22" t="s">
        <v>36</v>
      </c>
      <c r="C22" s="31">
        <v>13</v>
      </c>
      <c r="D22" s="24" t="s">
        <v>201</v>
      </c>
      <c r="E22" s="25" t="s">
        <v>37</v>
      </c>
      <c r="F22" s="26" t="s">
        <v>55</v>
      </c>
      <c r="G22" s="64">
        <v>30.19</v>
      </c>
      <c r="H22" s="22" t="s">
        <v>15</v>
      </c>
      <c r="I22" s="27">
        <f>ROUND(G22*(1+H$8),2)</f>
        <v>36.770000000000003</v>
      </c>
      <c r="J22" s="27">
        <f>ROUND(I22*F22,2)</f>
        <v>1764.96</v>
      </c>
      <c r="K22" s="6"/>
    </row>
    <row r="23" spans="1:11" ht="13.5" customHeight="1" x14ac:dyDescent="0.2">
      <c r="A23" s="28" t="s">
        <v>57</v>
      </c>
      <c r="B23" s="29"/>
      <c r="C23" s="29"/>
      <c r="D23" s="43" t="s">
        <v>58</v>
      </c>
      <c r="E23" s="44"/>
      <c r="F23" s="44"/>
      <c r="G23" s="44"/>
      <c r="H23" s="44"/>
      <c r="I23" s="45"/>
      <c r="J23" s="30">
        <f>J24+J25+J26</f>
        <v>19855.800000000003</v>
      </c>
      <c r="K23" s="6"/>
    </row>
    <row r="24" spans="1:11" ht="63" customHeight="1" x14ac:dyDescent="0.2">
      <c r="A24" s="21" t="s">
        <v>59</v>
      </c>
      <c r="B24" s="22" t="s">
        <v>36</v>
      </c>
      <c r="C24" s="23">
        <v>2</v>
      </c>
      <c r="D24" s="24" t="s">
        <v>64</v>
      </c>
      <c r="E24" s="25" t="s">
        <v>60</v>
      </c>
      <c r="F24" s="26" t="s">
        <v>61</v>
      </c>
      <c r="G24" s="64">
        <v>271.68</v>
      </c>
      <c r="H24" s="22" t="s">
        <v>15</v>
      </c>
      <c r="I24" s="27">
        <f>ROUND(G24*(1+H$8),2)</f>
        <v>330.93</v>
      </c>
      <c r="J24" s="27">
        <f>ROUND(I24*F24,2)</f>
        <v>6618.6</v>
      </c>
      <c r="K24" s="6"/>
    </row>
    <row r="25" spans="1:11" ht="61.5" customHeight="1" x14ac:dyDescent="0.2">
      <c r="A25" s="21" t="s">
        <v>62</v>
      </c>
      <c r="B25" s="22" t="s">
        <v>36</v>
      </c>
      <c r="C25" s="23">
        <v>2</v>
      </c>
      <c r="D25" s="24" t="s">
        <v>64</v>
      </c>
      <c r="E25" s="25" t="s">
        <v>60</v>
      </c>
      <c r="F25" s="26" t="s">
        <v>61</v>
      </c>
      <c r="G25" s="64">
        <v>271.68</v>
      </c>
      <c r="H25" s="22" t="s">
        <v>15</v>
      </c>
      <c r="I25" s="27">
        <f>ROUND(G25*(1+H$8),2)</f>
        <v>330.93</v>
      </c>
      <c r="J25" s="27">
        <f>ROUND(I25*F25,2)</f>
        <v>6618.6</v>
      </c>
      <c r="K25" s="6"/>
    </row>
    <row r="26" spans="1:11" ht="61.5" customHeight="1" x14ac:dyDescent="0.2">
      <c r="A26" s="21" t="s">
        <v>63</v>
      </c>
      <c r="B26" s="22" t="s">
        <v>36</v>
      </c>
      <c r="C26" s="23">
        <v>2</v>
      </c>
      <c r="D26" s="24" t="s">
        <v>64</v>
      </c>
      <c r="E26" s="25" t="s">
        <v>60</v>
      </c>
      <c r="F26" s="26" t="s">
        <v>61</v>
      </c>
      <c r="G26" s="64">
        <v>271.68</v>
      </c>
      <c r="H26" s="22" t="s">
        <v>15</v>
      </c>
      <c r="I26" s="27">
        <f>ROUND(G26*(1+H$8),2)</f>
        <v>330.93</v>
      </c>
      <c r="J26" s="27">
        <f>ROUND(I26*F26,2)</f>
        <v>6618.6</v>
      </c>
      <c r="K26" s="6"/>
    </row>
    <row r="27" spans="1:11" ht="28.5" customHeight="1" x14ac:dyDescent="0.2">
      <c r="A27" s="28" t="s">
        <v>65</v>
      </c>
      <c r="B27" s="29"/>
      <c r="C27" s="29"/>
      <c r="D27" s="49" t="s">
        <v>190</v>
      </c>
      <c r="E27" s="50"/>
      <c r="F27" s="50"/>
      <c r="G27" s="50"/>
      <c r="H27" s="50"/>
      <c r="I27" s="51"/>
      <c r="J27" s="30">
        <f>J28+J29+J30+J31+J32+J33</f>
        <v>99660</v>
      </c>
      <c r="K27" s="6"/>
    </row>
    <row r="28" spans="1:11" ht="61.5" customHeight="1" x14ac:dyDescent="0.2">
      <c r="A28" s="21" t="s">
        <v>66</v>
      </c>
      <c r="B28" s="22" t="s">
        <v>36</v>
      </c>
      <c r="C28" s="23">
        <v>3</v>
      </c>
      <c r="D28" s="24" t="s">
        <v>67</v>
      </c>
      <c r="E28" s="25" t="s">
        <v>60</v>
      </c>
      <c r="F28" s="26" t="s">
        <v>61</v>
      </c>
      <c r="G28" s="64">
        <v>1253.5999999999999</v>
      </c>
      <c r="H28" s="22" t="s">
        <v>15</v>
      </c>
      <c r="I28" s="27">
        <f t="shared" ref="I28:I33" si="0">ROUND(G28*(1+H$8),2)</f>
        <v>1527.01</v>
      </c>
      <c r="J28" s="27">
        <f t="shared" ref="J28:J33" si="1">ROUND(I28*F28,2)</f>
        <v>30540.2</v>
      </c>
      <c r="K28" s="6"/>
    </row>
    <row r="29" spans="1:11" ht="30" customHeight="1" x14ac:dyDescent="0.2">
      <c r="A29" s="21" t="s">
        <v>68</v>
      </c>
      <c r="B29" s="22" t="s">
        <v>36</v>
      </c>
      <c r="C29" s="31">
        <v>11</v>
      </c>
      <c r="D29" s="24" t="s">
        <v>202</v>
      </c>
      <c r="E29" s="25" t="s">
        <v>60</v>
      </c>
      <c r="F29" s="26" t="s">
        <v>61</v>
      </c>
      <c r="G29" s="64">
        <v>110</v>
      </c>
      <c r="H29" s="22" t="s">
        <v>15</v>
      </c>
      <c r="I29" s="27">
        <f t="shared" si="0"/>
        <v>133.99</v>
      </c>
      <c r="J29" s="27">
        <f t="shared" si="1"/>
        <v>2679.8</v>
      </c>
      <c r="K29" s="6"/>
    </row>
    <row r="30" spans="1:11" ht="60.75" customHeight="1" x14ac:dyDescent="0.2">
      <c r="A30" s="21" t="s">
        <v>69</v>
      </c>
      <c r="B30" s="22" t="s">
        <v>36</v>
      </c>
      <c r="C30" s="23">
        <v>3</v>
      </c>
      <c r="D30" s="24" t="s">
        <v>67</v>
      </c>
      <c r="E30" s="25" t="s">
        <v>60</v>
      </c>
      <c r="F30" s="26" t="s">
        <v>61</v>
      </c>
      <c r="G30" s="64">
        <v>1253.5999999999999</v>
      </c>
      <c r="H30" s="22" t="s">
        <v>15</v>
      </c>
      <c r="I30" s="27">
        <f t="shared" si="0"/>
        <v>1527.01</v>
      </c>
      <c r="J30" s="27">
        <f t="shared" si="1"/>
        <v>30540.2</v>
      </c>
      <c r="K30" s="6"/>
    </row>
    <row r="31" spans="1:11" ht="27.75" customHeight="1" x14ac:dyDescent="0.2">
      <c r="A31" s="21" t="s">
        <v>70</v>
      </c>
      <c r="B31" s="22" t="s">
        <v>36</v>
      </c>
      <c r="C31" s="31">
        <v>11</v>
      </c>
      <c r="D31" s="24" t="s">
        <v>71</v>
      </c>
      <c r="E31" s="25" t="s">
        <v>60</v>
      </c>
      <c r="F31" s="26" t="s">
        <v>61</v>
      </c>
      <c r="G31" s="64">
        <v>110</v>
      </c>
      <c r="H31" s="22" t="s">
        <v>15</v>
      </c>
      <c r="I31" s="27">
        <f t="shared" si="0"/>
        <v>133.99</v>
      </c>
      <c r="J31" s="27">
        <f t="shared" si="1"/>
        <v>2679.8</v>
      </c>
      <c r="K31" s="6"/>
    </row>
    <row r="32" spans="1:11" ht="60" customHeight="1" x14ac:dyDescent="0.2">
      <c r="A32" s="21" t="s">
        <v>72</v>
      </c>
      <c r="B32" s="22" t="s">
        <v>36</v>
      </c>
      <c r="C32" s="23">
        <v>3</v>
      </c>
      <c r="D32" s="24" t="s">
        <v>67</v>
      </c>
      <c r="E32" s="25" t="s">
        <v>60</v>
      </c>
      <c r="F32" s="26" t="s">
        <v>61</v>
      </c>
      <c r="G32" s="64">
        <v>1253.5999999999999</v>
      </c>
      <c r="H32" s="22" t="s">
        <v>15</v>
      </c>
      <c r="I32" s="27">
        <f t="shared" si="0"/>
        <v>1527.01</v>
      </c>
      <c r="J32" s="27">
        <f t="shared" si="1"/>
        <v>30540.2</v>
      </c>
      <c r="K32" s="6"/>
    </row>
    <row r="33" spans="1:11" ht="27" customHeight="1" x14ac:dyDescent="0.2">
      <c r="A33" s="21" t="s">
        <v>73</v>
      </c>
      <c r="B33" s="22" t="s">
        <v>36</v>
      </c>
      <c r="C33" s="31">
        <v>11</v>
      </c>
      <c r="D33" s="24" t="s">
        <v>71</v>
      </c>
      <c r="E33" s="25" t="s">
        <v>60</v>
      </c>
      <c r="F33" s="26" t="s">
        <v>61</v>
      </c>
      <c r="G33" s="64">
        <v>110</v>
      </c>
      <c r="H33" s="22" t="s">
        <v>15</v>
      </c>
      <c r="I33" s="27">
        <f t="shared" si="0"/>
        <v>133.99</v>
      </c>
      <c r="J33" s="27">
        <f t="shared" si="1"/>
        <v>2679.8</v>
      </c>
      <c r="K33" s="6"/>
    </row>
    <row r="34" spans="1:11" ht="14.25" customHeight="1" x14ac:dyDescent="0.2">
      <c r="A34" s="28" t="s">
        <v>74</v>
      </c>
      <c r="B34" s="29"/>
      <c r="C34" s="29"/>
      <c r="D34" s="43" t="s">
        <v>75</v>
      </c>
      <c r="E34" s="44"/>
      <c r="F34" s="44"/>
      <c r="G34" s="44"/>
      <c r="H34" s="44"/>
      <c r="I34" s="45"/>
      <c r="J34" s="30">
        <f>J35+J36+J37+J38</f>
        <v>69702.55</v>
      </c>
      <c r="K34" s="6"/>
    </row>
    <row r="35" spans="1:11" ht="24.95" customHeight="1" x14ac:dyDescent="0.2">
      <c r="A35" s="21" t="s">
        <v>76</v>
      </c>
      <c r="B35" s="22" t="s">
        <v>44</v>
      </c>
      <c r="C35" s="31">
        <v>91925</v>
      </c>
      <c r="D35" s="24" t="s">
        <v>77</v>
      </c>
      <c r="E35" s="25" t="s">
        <v>78</v>
      </c>
      <c r="F35" s="26" t="s">
        <v>79</v>
      </c>
      <c r="G35" s="64">
        <v>3.7</v>
      </c>
      <c r="H35" s="22" t="s">
        <v>15</v>
      </c>
      <c r="I35" s="27">
        <f>ROUND(G35*1.2181,2)</f>
        <v>4.51</v>
      </c>
      <c r="J35" s="27">
        <f>ROUND(I35*F35,2)</f>
        <v>2908.95</v>
      </c>
      <c r="K35" s="6"/>
    </row>
    <row r="36" spans="1:11" ht="24.95" customHeight="1" x14ac:dyDescent="0.2">
      <c r="A36" s="21" t="s">
        <v>80</v>
      </c>
      <c r="B36" s="22" t="s">
        <v>44</v>
      </c>
      <c r="C36" s="31">
        <v>91929</v>
      </c>
      <c r="D36" s="24" t="s">
        <v>81</v>
      </c>
      <c r="E36" s="25" t="s">
        <v>78</v>
      </c>
      <c r="F36" s="26" t="s">
        <v>82</v>
      </c>
      <c r="G36" s="64">
        <v>7.09</v>
      </c>
      <c r="H36" s="22" t="s">
        <v>15</v>
      </c>
      <c r="I36" s="27">
        <f>ROUND(G36*1.2181,2)</f>
        <v>8.64</v>
      </c>
      <c r="J36" s="27">
        <f>ROUND(I36*F36,2)</f>
        <v>6220.8</v>
      </c>
      <c r="K36" s="6"/>
    </row>
    <row r="37" spans="1:11" ht="24.95" customHeight="1" x14ac:dyDescent="0.2">
      <c r="A37" s="21" t="s">
        <v>83</v>
      </c>
      <c r="B37" s="22" t="s">
        <v>44</v>
      </c>
      <c r="C37" s="31">
        <v>91931</v>
      </c>
      <c r="D37" s="32" t="s">
        <v>191</v>
      </c>
      <c r="E37" s="25" t="s">
        <v>78</v>
      </c>
      <c r="F37" s="26" t="s">
        <v>84</v>
      </c>
      <c r="G37" s="64">
        <v>9.6</v>
      </c>
      <c r="H37" s="22" t="s">
        <v>15</v>
      </c>
      <c r="I37" s="27">
        <f>ROUND(G37*1.2181,2)</f>
        <v>11.69</v>
      </c>
      <c r="J37" s="27">
        <f>ROUND(I37*F37,2)</f>
        <v>17768.8</v>
      </c>
      <c r="K37" s="6"/>
    </row>
    <row r="38" spans="1:11" ht="27.75" customHeight="1" x14ac:dyDescent="0.2">
      <c r="A38" s="21" t="s">
        <v>85</v>
      </c>
      <c r="B38" s="22" t="s">
        <v>44</v>
      </c>
      <c r="C38" s="31">
        <v>91933</v>
      </c>
      <c r="D38" s="24" t="s">
        <v>203</v>
      </c>
      <c r="E38" s="25" t="s">
        <v>78</v>
      </c>
      <c r="F38" s="26" t="s">
        <v>86</v>
      </c>
      <c r="G38" s="64">
        <v>15.15</v>
      </c>
      <c r="H38" s="22" t="s">
        <v>15</v>
      </c>
      <c r="I38" s="27">
        <f>ROUND(G38*1.2181,2)</f>
        <v>18.45</v>
      </c>
      <c r="J38" s="27">
        <f>ROUND(I38*F38,2)</f>
        <v>42804</v>
      </c>
      <c r="K38" s="6"/>
    </row>
    <row r="39" spans="1:11" ht="12.75" customHeight="1" x14ac:dyDescent="0.2">
      <c r="A39" s="28" t="s">
        <v>87</v>
      </c>
      <c r="B39" s="29"/>
      <c r="C39" s="29"/>
      <c r="D39" s="28" t="s">
        <v>88</v>
      </c>
      <c r="E39" s="29"/>
      <c r="F39" s="29"/>
      <c r="G39" s="19"/>
      <c r="H39" s="19"/>
      <c r="I39" s="28" t="s">
        <v>32</v>
      </c>
      <c r="J39" s="30">
        <f>J40+J41+J42+J43+J44</f>
        <v>11353.92</v>
      </c>
      <c r="K39" s="6"/>
    </row>
    <row r="40" spans="1:11" ht="25.5" customHeight="1" x14ac:dyDescent="0.2">
      <c r="A40" s="21" t="s">
        <v>89</v>
      </c>
      <c r="B40" s="22" t="s">
        <v>36</v>
      </c>
      <c r="C40" s="23">
        <v>4</v>
      </c>
      <c r="D40" s="24" t="s">
        <v>90</v>
      </c>
      <c r="E40" s="25" t="s">
        <v>78</v>
      </c>
      <c r="F40" s="26" t="s">
        <v>91</v>
      </c>
      <c r="G40" s="64">
        <v>8.5</v>
      </c>
      <c r="H40" s="22" t="s">
        <v>15</v>
      </c>
      <c r="I40" s="27">
        <f>ROUND(G40*(1+H$8),2)</f>
        <v>10.35</v>
      </c>
      <c r="J40" s="27">
        <f>ROUND(I40*F40,2)</f>
        <v>3726</v>
      </c>
      <c r="K40" s="6"/>
    </row>
    <row r="41" spans="1:11" ht="23.25" customHeight="1" x14ac:dyDescent="0.2">
      <c r="A41" s="21" t="s">
        <v>92</v>
      </c>
      <c r="B41" s="22" t="s">
        <v>36</v>
      </c>
      <c r="C41" s="23">
        <v>5</v>
      </c>
      <c r="D41" s="32" t="s">
        <v>192</v>
      </c>
      <c r="E41" s="25" t="s">
        <v>78</v>
      </c>
      <c r="F41" s="26" t="s">
        <v>93</v>
      </c>
      <c r="G41" s="64">
        <v>7.15</v>
      </c>
      <c r="H41" s="22" t="s">
        <v>15</v>
      </c>
      <c r="I41" s="27">
        <f>ROUND(G41*(1+H$8),2)</f>
        <v>8.7100000000000009</v>
      </c>
      <c r="J41" s="27">
        <f>ROUND(I41*F41,2)</f>
        <v>6968</v>
      </c>
      <c r="K41" s="6"/>
    </row>
    <row r="42" spans="1:11" ht="36" customHeight="1" x14ac:dyDescent="0.2">
      <c r="A42" s="21" t="s">
        <v>94</v>
      </c>
      <c r="B42" s="22" t="s">
        <v>44</v>
      </c>
      <c r="C42" s="31">
        <v>91872</v>
      </c>
      <c r="D42" s="24" t="s">
        <v>204</v>
      </c>
      <c r="E42" s="25" t="s">
        <v>78</v>
      </c>
      <c r="F42" s="26" t="s">
        <v>95</v>
      </c>
      <c r="G42" s="64">
        <v>13.68</v>
      </c>
      <c r="H42" s="22" t="s">
        <v>15</v>
      </c>
      <c r="I42" s="27">
        <f>ROUND(G42*(1+H$8),2)</f>
        <v>16.66</v>
      </c>
      <c r="J42" s="27">
        <f>ROUND(I42*F42,2)</f>
        <v>54.98</v>
      </c>
      <c r="K42" s="6"/>
    </row>
    <row r="43" spans="1:11" ht="36" customHeight="1" x14ac:dyDescent="0.2">
      <c r="A43" s="21" t="s">
        <v>96</v>
      </c>
      <c r="B43" s="22" t="s">
        <v>44</v>
      </c>
      <c r="C43" s="31">
        <v>91893</v>
      </c>
      <c r="D43" s="24" t="s">
        <v>97</v>
      </c>
      <c r="E43" s="25" t="s">
        <v>98</v>
      </c>
      <c r="F43" s="26" t="s">
        <v>99</v>
      </c>
      <c r="G43" s="64">
        <v>10.89</v>
      </c>
      <c r="H43" s="22" t="s">
        <v>15</v>
      </c>
      <c r="I43" s="27">
        <f>ROUND(G43*(1+H$8),2)</f>
        <v>13.27</v>
      </c>
      <c r="J43" s="27">
        <f>ROUND(I43*F43,2)</f>
        <v>26.54</v>
      </c>
      <c r="K43" s="6"/>
    </row>
    <row r="44" spans="1:11" ht="37.5" customHeight="1" x14ac:dyDescent="0.2">
      <c r="A44" s="21" t="s">
        <v>100</v>
      </c>
      <c r="B44" s="22" t="s">
        <v>36</v>
      </c>
      <c r="C44" s="31">
        <v>18</v>
      </c>
      <c r="D44" s="24" t="s">
        <v>101</v>
      </c>
      <c r="E44" s="25" t="s">
        <v>60</v>
      </c>
      <c r="F44" s="26" t="s">
        <v>102</v>
      </c>
      <c r="G44" s="64">
        <v>7.91</v>
      </c>
      <c r="H44" s="22" t="s">
        <v>15</v>
      </c>
      <c r="I44" s="27">
        <f>ROUND(G44*(1+H$8),2)</f>
        <v>9.64</v>
      </c>
      <c r="J44" s="27">
        <f>ROUND(I44*F44,2)</f>
        <v>578.4</v>
      </c>
      <c r="K44" s="6"/>
    </row>
    <row r="45" spans="1:11" ht="14.25" customHeight="1" x14ac:dyDescent="0.2">
      <c r="A45" s="28" t="s">
        <v>103</v>
      </c>
      <c r="B45" s="29"/>
      <c r="C45" s="29"/>
      <c r="D45" s="43" t="s">
        <v>104</v>
      </c>
      <c r="E45" s="44"/>
      <c r="F45" s="44"/>
      <c r="G45" s="44"/>
      <c r="H45" s="44"/>
      <c r="I45" s="45"/>
      <c r="J45" s="30">
        <f>J46+J47+J48+J49</f>
        <v>7639.03</v>
      </c>
      <c r="K45" s="6"/>
    </row>
    <row r="46" spans="1:11" ht="26.25" customHeight="1" x14ac:dyDescent="0.2">
      <c r="A46" s="21" t="s">
        <v>105</v>
      </c>
      <c r="B46" s="22" t="s">
        <v>36</v>
      </c>
      <c r="C46" s="23">
        <v>6</v>
      </c>
      <c r="D46" s="24" t="s">
        <v>106</v>
      </c>
      <c r="E46" s="25" t="s">
        <v>60</v>
      </c>
      <c r="F46" s="26" t="s">
        <v>107</v>
      </c>
      <c r="G46" s="64">
        <v>66</v>
      </c>
      <c r="H46" s="22" t="s">
        <v>15</v>
      </c>
      <c r="I46" s="27">
        <f>ROUND(G46*(1+H$8),2)</f>
        <v>80.39</v>
      </c>
      <c r="J46" s="27">
        <f>ROUND(I46*F46,2)</f>
        <v>4903.79</v>
      </c>
      <c r="K46" s="6"/>
    </row>
    <row r="47" spans="1:11" ht="27" customHeight="1" x14ac:dyDescent="0.2">
      <c r="A47" s="21" t="s">
        <v>108</v>
      </c>
      <c r="B47" s="22" t="s">
        <v>44</v>
      </c>
      <c r="C47" s="31">
        <v>98111</v>
      </c>
      <c r="D47" s="32" t="s">
        <v>193</v>
      </c>
      <c r="E47" s="25" t="s">
        <v>98</v>
      </c>
      <c r="F47" s="26" t="s">
        <v>107</v>
      </c>
      <c r="G47" s="64">
        <v>26.75</v>
      </c>
      <c r="H47" s="22" t="s">
        <v>15</v>
      </c>
      <c r="I47" s="27">
        <f>ROUND(G47*(1+H$8),2)</f>
        <v>32.58</v>
      </c>
      <c r="J47" s="27">
        <f>ROUND(I47*F47,2)</f>
        <v>1987.38</v>
      </c>
      <c r="K47" s="6"/>
    </row>
    <row r="48" spans="1:11" ht="29.25" customHeight="1" x14ac:dyDescent="0.2">
      <c r="A48" s="21" t="s">
        <v>109</v>
      </c>
      <c r="B48" s="22" t="s">
        <v>44</v>
      </c>
      <c r="C48" s="31">
        <v>91929</v>
      </c>
      <c r="D48" s="24" t="s">
        <v>81</v>
      </c>
      <c r="E48" s="25" t="s">
        <v>78</v>
      </c>
      <c r="F48" s="26" t="s">
        <v>107</v>
      </c>
      <c r="G48" s="64">
        <v>7.09</v>
      </c>
      <c r="H48" s="22" t="s">
        <v>15</v>
      </c>
      <c r="I48" s="27">
        <f>ROUND(G48*(1+H$8),2)</f>
        <v>8.64</v>
      </c>
      <c r="J48" s="27">
        <f>ROUND(I48*F48,2)</f>
        <v>527.04</v>
      </c>
      <c r="K48" s="6"/>
    </row>
    <row r="49" spans="1:11" ht="17.100000000000001" customHeight="1" x14ac:dyDescent="0.2">
      <c r="A49" s="21" t="s">
        <v>110</v>
      </c>
      <c r="B49" s="22" t="s">
        <v>36</v>
      </c>
      <c r="C49" s="23">
        <v>8</v>
      </c>
      <c r="D49" s="24" t="s">
        <v>111</v>
      </c>
      <c r="E49" s="25" t="s">
        <v>60</v>
      </c>
      <c r="F49" s="26" t="s">
        <v>107</v>
      </c>
      <c r="G49" s="64">
        <v>2.97</v>
      </c>
      <c r="H49" s="22" t="s">
        <v>15</v>
      </c>
      <c r="I49" s="27">
        <f>ROUND(G49*(1+H$8),2)</f>
        <v>3.62</v>
      </c>
      <c r="J49" s="27">
        <f>ROUND(I49*F49,2)</f>
        <v>220.82</v>
      </c>
      <c r="K49" s="6"/>
    </row>
    <row r="50" spans="1:11" ht="13.5" customHeight="1" x14ac:dyDescent="0.2">
      <c r="A50" s="28" t="s">
        <v>112</v>
      </c>
      <c r="B50" s="29"/>
      <c r="C50" s="29"/>
      <c r="D50" s="43" t="s">
        <v>113</v>
      </c>
      <c r="E50" s="44"/>
      <c r="F50" s="44"/>
      <c r="G50" s="44"/>
      <c r="H50" s="44"/>
      <c r="I50" s="45"/>
      <c r="J50" s="30">
        <f>J51</f>
        <v>3382.12</v>
      </c>
      <c r="K50" s="6"/>
    </row>
    <row r="51" spans="1:11" ht="24" customHeight="1" x14ac:dyDescent="0.2">
      <c r="A51" s="21" t="s">
        <v>114</v>
      </c>
      <c r="B51" s="22" t="s">
        <v>36</v>
      </c>
      <c r="C51" s="23">
        <v>7</v>
      </c>
      <c r="D51" s="24" t="s">
        <v>115</v>
      </c>
      <c r="E51" s="25" t="s">
        <v>60</v>
      </c>
      <c r="F51" s="26" t="s">
        <v>116</v>
      </c>
      <c r="G51" s="64">
        <v>2776.55</v>
      </c>
      <c r="H51" s="22" t="s">
        <v>15</v>
      </c>
      <c r="I51" s="27">
        <f>ROUND(G51*(1+H$8),2)</f>
        <v>3382.12</v>
      </c>
      <c r="J51" s="27">
        <f>ROUND(I51*F51,2)</f>
        <v>3382.12</v>
      </c>
      <c r="K51" s="6"/>
    </row>
    <row r="52" spans="1:11" ht="15" customHeight="1" x14ac:dyDescent="0.2">
      <c r="A52" s="28" t="s">
        <v>117</v>
      </c>
      <c r="B52" s="29"/>
      <c r="C52" s="29"/>
      <c r="D52" s="43" t="s">
        <v>118</v>
      </c>
      <c r="E52" s="44"/>
      <c r="F52" s="44"/>
      <c r="G52" s="44"/>
      <c r="H52" s="44"/>
      <c r="I52" s="45"/>
      <c r="J52" s="30">
        <f>J53+J54+J55+J56+J57</f>
        <v>814.86</v>
      </c>
      <c r="K52" s="6"/>
    </row>
    <row r="53" spans="1:11" ht="38.25" customHeight="1" x14ac:dyDescent="0.2">
      <c r="A53" s="21" t="s">
        <v>119</v>
      </c>
      <c r="B53" s="22" t="s">
        <v>36</v>
      </c>
      <c r="C53" s="31">
        <v>21</v>
      </c>
      <c r="D53" s="24" t="s">
        <v>199</v>
      </c>
      <c r="E53" s="25" t="s">
        <v>32</v>
      </c>
      <c r="F53" s="26" t="s">
        <v>116</v>
      </c>
      <c r="G53" s="65">
        <v>68.2</v>
      </c>
      <c r="H53" s="22" t="s">
        <v>15</v>
      </c>
      <c r="I53" s="27">
        <f>ROUND(G53*(1+H$8),2)</f>
        <v>83.07</v>
      </c>
      <c r="J53" s="27">
        <f>ROUND(I53*F53,2)</f>
        <v>83.07</v>
      </c>
      <c r="K53" s="6"/>
    </row>
    <row r="54" spans="1:11" ht="51.75" customHeight="1" x14ac:dyDescent="0.2">
      <c r="A54" s="21" t="s">
        <v>120</v>
      </c>
      <c r="B54" s="22" t="s">
        <v>44</v>
      </c>
      <c r="C54" s="31">
        <v>87525</v>
      </c>
      <c r="D54" s="24" t="s">
        <v>121</v>
      </c>
      <c r="E54" s="25" t="s">
        <v>37</v>
      </c>
      <c r="F54" s="26" t="s">
        <v>122</v>
      </c>
      <c r="G54" s="65">
        <v>90</v>
      </c>
      <c r="H54" s="22" t="s">
        <v>15</v>
      </c>
      <c r="I54" s="27">
        <f>ROUND(G54*(1+H$8),2)</f>
        <v>109.63</v>
      </c>
      <c r="J54" s="27">
        <f>ROUND(I54*F54,2)</f>
        <v>438.52</v>
      </c>
      <c r="K54" s="6"/>
    </row>
    <row r="55" spans="1:11" ht="46.5" customHeight="1" x14ac:dyDescent="0.2">
      <c r="A55" s="21" t="s">
        <v>123</v>
      </c>
      <c r="B55" s="22" t="s">
        <v>44</v>
      </c>
      <c r="C55" s="31">
        <v>87894</v>
      </c>
      <c r="D55" s="32" t="s">
        <v>194</v>
      </c>
      <c r="E55" s="25" t="s">
        <v>37</v>
      </c>
      <c r="F55" s="26" t="s">
        <v>124</v>
      </c>
      <c r="G55" s="65">
        <v>4.96</v>
      </c>
      <c r="H55" s="22" t="s">
        <v>15</v>
      </c>
      <c r="I55" s="27">
        <f>ROUND(G55*(1+H$8),2)</f>
        <v>6.04</v>
      </c>
      <c r="J55" s="27">
        <f>ROUND(I55*F55,2)</f>
        <v>28.33</v>
      </c>
      <c r="K55" s="6"/>
    </row>
    <row r="56" spans="1:11" ht="39" customHeight="1" x14ac:dyDescent="0.2">
      <c r="A56" s="21" t="s">
        <v>125</v>
      </c>
      <c r="B56" s="22" t="s">
        <v>44</v>
      </c>
      <c r="C56" s="31">
        <v>87799</v>
      </c>
      <c r="D56" s="24" t="s">
        <v>126</v>
      </c>
      <c r="E56" s="25" t="s">
        <v>37</v>
      </c>
      <c r="F56" s="26" t="s">
        <v>124</v>
      </c>
      <c r="G56" s="65">
        <v>39.96</v>
      </c>
      <c r="H56" s="22" t="s">
        <v>15</v>
      </c>
      <c r="I56" s="27">
        <f>ROUND(G56*(1+H$8),2)</f>
        <v>48.68</v>
      </c>
      <c r="J56" s="27">
        <f>ROUND(I56*F56,2)</f>
        <v>228.31</v>
      </c>
      <c r="K56" s="6"/>
    </row>
    <row r="57" spans="1:11" ht="24" customHeight="1" x14ac:dyDescent="0.2">
      <c r="A57" s="21" t="s">
        <v>127</v>
      </c>
      <c r="B57" s="22" t="s">
        <v>44</v>
      </c>
      <c r="C57" s="31">
        <v>90443</v>
      </c>
      <c r="D57" s="24" t="s">
        <v>128</v>
      </c>
      <c r="E57" s="25" t="s">
        <v>78</v>
      </c>
      <c r="F57" s="26" t="s">
        <v>95</v>
      </c>
      <c r="G57" s="65">
        <v>9.11</v>
      </c>
      <c r="H57" s="22" t="s">
        <v>15</v>
      </c>
      <c r="I57" s="27">
        <f>ROUND(G57*(1+H$8),2)</f>
        <v>11.1</v>
      </c>
      <c r="J57" s="27">
        <f>ROUND(I57*F57,2)</f>
        <v>36.630000000000003</v>
      </c>
      <c r="K57" s="6"/>
    </row>
    <row r="58" spans="1:11" ht="12.75" customHeight="1" x14ac:dyDescent="0.2">
      <c r="A58" s="28" t="s">
        <v>129</v>
      </c>
      <c r="B58" s="29"/>
      <c r="C58" s="29"/>
      <c r="D58" s="28" t="s">
        <v>130</v>
      </c>
      <c r="E58" s="29"/>
      <c r="F58" s="29"/>
      <c r="G58" s="19"/>
      <c r="H58" s="19"/>
      <c r="I58" s="28" t="s">
        <v>32</v>
      </c>
      <c r="J58" s="30">
        <f>J59+J60+J61+J62+J63+J64</f>
        <v>2235.2900000000004</v>
      </c>
      <c r="K58" s="6"/>
    </row>
    <row r="59" spans="1:11" ht="24.95" customHeight="1" x14ac:dyDescent="0.2">
      <c r="A59" s="21" t="s">
        <v>131</v>
      </c>
      <c r="B59" s="22" t="s">
        <v>44</v>
      </c>
      <c r="C59" s="31">
        <v>91926</v>
      </c>
      <c r="D59" s="24" t="s">
        <v>132</v>
      </c>
      <c r="E59" s="25" t="s">
        <v>78</v>
      </c>
      <c r="F59" s="26" t="s">
        <v>116</v>
      </c>
      <c r="G59" s="64">
        <v>3.74</v>
      </c>
      <c r="H59" s="22" t="s">
        <v>15</v>
      </c>
      <c r="I59" s="27">
        <f t="shared" ref="I59:I64" si="2">ROUND(G59*(1+H$8),2)</f>
        <v>4.5599999999999996</v>
      </c>
      <c r="J59" s="27">
        <f t="shared" ref="J59:J64" si="3">ROUND(I59*F59,2)</f>
        <v>4.5599999999999996</v>
      </c>
      <c r="K59" s="6"/>
    </row>
    <row r="60" spans="1:11" ht="24.95" customHeight="1" x14ac:dyDescent="0.2">
      <c r="A60" s="21" t="s">
        <v>133</v>
      </c>
      <c r="B60" s="22" t="s">
        <v>44</v>
      </c>
      <c r="C60" s="31">
        <v>91932</v>
      </c>
      <c r="D60" s="24" t="s">
        <v>134</v>
      </c>
      <c r="E60" s="25" t="s">
        <v>78</v>
      </c>
      <c r="F60" s="26" t="s">
        <v>135</v>
      </c>
      <c r="G60" s="64">
        <v>14.11</v>
      </c>
      <c r="H60" s="22" t="s">
        <v>15</v>
      </c>
      <c r="I60" s="27">
        <f t="shared" si="2"/>
        <v>17.190000000000001</v>
      </c>
      <c r="J60" s="27">
        <f t="shared" si="3"/>
        <v>25.79</v>
      </c>
      <c r="K60" s="6"/>
    </row>
    <row r="61" spans="1:11" ht="27" customHeight="1" x14ac:dyDescent="0.2">
      <c r="A61" s="21" t="s">
        <v>136</v>
      </c>
      <c r="B61" s="22" t="s">
        <v>44</v>
      </c>
      <c r="C61" s="31">
        <v>93672</v>
      </c>
      <c r="D61" s="24" t="s">
        <v>205</v>
      </c>
      <c r="E61" s="25" t="s">
        <v>98</v>
      </c>
      <c r="F61" s="26" t="s">
        <v>99</v>
      </c>
      <c r="G61" s="64">
        <v>82.07</v>
      </c>
      <c r="H61" s="22" t="s">
        <v>15</v>
      </c>
      <c r="I61" s="27">
        <f t="shared" si="2"/>
        <v>99.97</v>
      </c>
      <c r="J61" s="27">
        <f t="shared" si="3"/>
        <v>199.94</v>
      </c>
      <c r="K61" s="6"/>
    </row>
    <row r="62" spans="1:11" ht="24.75" customHeight="1" x14ac:dyDescent="0.2">
      <c r="A62" s="21" t="s">
        <v>137</v>
      </c>
      <c r="B62" s="22" t="s">
        <v>44</v>
      </c>
      <c r="C62" s="31">
        <v>101903</v>
      </c>
      <c r="D62" s="32" t="s">
        <v>195</v>
      </c>
      <c r="E62" s="25" t="s">
        <v>98</v>
      </c>
      <c r="F62" s="26" t="s">
        <v>99</v>
      </c>
      <c r="G62" s="64">
        <v>425</v>
      </c>
      <c r="H62" s="22" t="s">
        <v>15</v>
      </c>
      <c r="I62" s="27">
        <f t="shared" si="2"/>
        <v>517.69000000000005</v>
      </c>
      <c r="J62" s="27">
        <f t="shared" si="3"/>
        <v>1035.3800000000001</v>
      </c>
      <c r="K62" s="6"/>
    </row>
    <row r="63" spans="1:11" ht="39" customHeight="1" x14ac:dyDescent="0.2">
      <c r="A63" s="21" t="s">
        <v>138</v>
      </c>
      <c r="B63" s="22" t="s">
        <v>36</v>
      </c>
      <c r="C63" s="23">
        <v>9</v>
      </c>
      <c r="D63" s="32" t="s">
        <v>196</v>
      </c>
      <c r="E63" s="25" t="s">
        <v>60</v>
      </c>
      <c r="F63" s="26" t="s">
        <v>99</v>
      </c>
      <c r="G63" s="64">
        <v>340</v>
      </c>
      <c r="H63" s="22" t="s">
        <v>15</v>
      </c>
      <c r="I63" s="27">
        <f t="shared" si="2"/>
        <v>414.15</v>
      </c>
      <c r="J63" s="27">
        <f t="shared" si="3"/>
        <v>828.3</v>
      </c>
      <c r="K63" s="6"/>
    </row>
    <row r="64" spans="1:11" ht="25.5" customHeight="1" x14ac:dyDescent="0.2">
      <c r="A64" s="21" t="s">
        <v>139</v>
      </c>
      <c r="B64" s="22" t="s">
        <v>36</v>
      </c>
      <c r="C64" s="31">
        <v>10</v>
      </c>
      <c r="D64" s="24" t="s">
        <v>206</v>
      </c>
      <c r="E64" s="25" t="s">
        <v>60</v>
      </c>
      <c r="F64" s="26" t="s">
        <v>99</v>
      </c>
      <c r="G64" s="64">
        <v>58.01</v>
      </c>
      <c r="H64" s="22" t="s">
        <v>15</v>
      </c>
      <c r="I64" s="27">
        <f t="shared" si="2"/>
        <v>70.66</v>
      </c>
      <c r="J64" s="27">
        <f t="shared" si="3"/>
        <v>141.32</v>
      </c>
      <c r="K64" s="6"/>
    </row>
    <row r="65" spans="1:11" ht="14.25" customHeight="1" x14ac:dyDescent="0.2">
      <c r="A65" s="28" t="s">
        <v>140</v>
      </c>
      <c r="B65" s="29"/>
      <c r="C65" s="29"/>
      <c r="D65" s="43" t="s">
        <v>141</v>
      </c>
      <c r="E65" s="44"/>
      <c r="F65" s="44"/>
      <c r="G65" s="44"/>
      <c r="H65" s="44"/>
      <c r="I65" s="45"/>
      <c r="J65" s="30">
        <f>J66+J70+J76+J80+J82+J84</f>
        <v>23450.080000000002</v>
      </c>
      <c r="K65" s="6"/>
    </row>
    <row r="66" spans="1:11" ht="14.25" customHeight="1" x14ac:dyDescent="0.2">
      <c r="A66" s="28" t="s">
        <v>142</v>
      </c>
      <c r="B66" s="29"/>
      <c r="C66" s="29"/>
      <c r="D66" s="43" t="s">
        <v>143</v>
      </c>
      <c r="E66" s="44"/>
      <c r="F66" s="44"/>
      <c r="G66" s="44"/>
      <c r="H66" s="44"/>
      <c r="I66" s="45"/>
      <c r="J66" s="30">
        <f>J67+J68+J69</f>
        <v>869.77</v>
      </c>
      <c r="K66" s="6"/>
    </row>
    <row r="67" spans="1:11" ht="24.95" customHeight="1" x14ac:dyDescent="0.2">
      <c r="A67" s="21" t="s">
        <v>144</v>
      </c>
      <c r="B67" s="22" t="s">
        <v>36</v>
      </c>
      <c r="C67" s="31">
        <v>14</v>
      </c>
      <c r="D67" s="24" t="s">
        <v>145</v>
      </c>
      <c r="E67" s="25" t="s">
        <v>146</v>
      </c>
      <c r="F67" s="26" t="s">
        <v>147</v>
      </c>
      <c r="G67" s="64">
        <v>15.3</v>
      </c>
      <c r="H67" s="22" t="s">
        <v>15</v>
      </c>
      <c r="I67" s="27">
        <f>ROUND(G67*(1+H$8),2)</f>
        <v>18.64</v>
      </c>
      <c r="J67" s="27">
        <f>ROUND(I67*F67,2)</f>
        <v>503.28</v>
      </c>
      <c r="K67" s="6"/>
    </row>
    <row r="68" spans="1:11" ht="36.75" customHeight="1" x14ac:dyDescent="0.2">
      <c r="A68" s="21" t="s">
        <v>148</v>
      </c>
      <c r="B68" s="22" t="s">
        <v>36</v>
      </c>
      <c r="C68" s="31">
        <v>13</v>
      </c>
      <c r="D68" s="32" t="s">
        <v>189</v>
      </c>
      <c r="E68" s="25" t="s">
        <v>37</v>
      </c>
      <c r="F68" s="26" t="s">
        <v>149</v>
      </c>
      <c r="G68" s="64">
        <v>30.19</v>
      </c>
      <c r="H68" s="22" t="s">
        <v>15</v>
      </c>
      <c r="I68" s="27">
        <f>ROUND(G68*(1+H$8),2)</f>
        <v>36.770000000000003</v>
      </c>
      <c r="J68" s="27">
        <f>ROUND(I68*F68,2)</f>
        <v>88.25</v>
      </c>
      <c r="K68" s="6"/>
    </row>
    <row r="69" spans="1:11" ht="24.95" customHeight="1" x14ac:dyDescent="0.2">
      <c r="A69" s="21" t="s">
        <v>150</v>
      </c>
      <c r="B69" s="22" t="s">
        <v>36</v>
      </c>
      <c r="C69" s="31">
        <v>15</v>
      </c>
      <c r="D69" s="24" t="s">
        <v>151</v>
      </c>
      <c r="E69" s="25" t="s">
        <v>46</v>
      </c>
      <c r="F69" s="26" t="s">
        <v>152</v>
      </c>
      <c r="G69" s="64">
        <v>380.7</v>
      </c>
      <c r="H69" s="22" t="s">
        <v>15</v>
      </c>
      <c r="I69" s="27">
        <f>ROUND(G69*(1+H$8),2)</f>
        <v>463.73</v>
      </c>
      <c r="J69" s="27">
        <f>ROUND(I69*F69,2)</f>
        <v>278.24</v>
      </c>
      <c r="K69" s="6"/>
    </row>
    <row r="70" spans="1:11" ht="13.5" customHeight="1" x14ac:dyDescent="0.2">
      <c r="A70" s="28" t="s">
        <v>153</v>
      </c>
      <c r="B70" s="29"/>
      <c r="C70" s="29"/>
      <c r="D70" s="43" t="s">
        <v>154</v>
      </c>
      <c r="E70" s="44"/>
      <c r="F70" s="44"/>
      <c r="G70" s="44"/>
      <c r="H70" s="44"/>
      <c r="I70" s="45"/>
      <c r="J70" s="30">
        <f>J71+J72+J73+J74+J75</f>
        <v>4866.7700000000004</v>
      </c>
      <c r="K70" s="6"/>
    </row>
    <row r="71" spans="1:11" ht="37.5" customHeight="1" x14ac:dyDescent="0.2">
      <c r="A71" s="21" t="s">
        <v>155</v>
      </c>
      <c r="B71" s="22" t="s">
        <v>44</v>
      </c>
      <c r="C71" s="31">
        <v>92775</v>
      </c>
      <c r="D71" s="24" t="s">
        <v>156</v>
      </c>
      <c r="E71" s="25" t="s">
        <v>146</v>
      </c>
      <c r="F71" s="26" t="s">
        <v>157</v>
      </c>
      <c r="G71" s="65">
        <v>18.54</v>
      </c>
      <c r="H71" s="22" t="s">
        <v>15</v>
      </c>
      <c r="I71" s="27">
        <f>ROUND(G71*(1+H$8),2)</f>
        <v>22.58</v>
      </c>
      <c r="J71" s="27">
        <f>ROUND(I71*F71,2)</f>
        <v>679.66</v>
      </c>
      <c r="K71" s="6"/>
    </row>
    <row r="72" spans="1:11" ht="36.75" customHeight="1" x14ac:dyDescent="0.2">
      <c r="A72" s="21" t="s">
        <v>158</v>
      </c>
      <c r="B72" s="22" t="s">
        <v>44</v>
      </c>
      <c r="C72" s="31">
        <v>92778</v>
      </c>
      <c r="D72" s="24" t="s">
        <v>159</v>
      </c>
      <c r="E72" s="25" t="s">
        <v>146</v>
      </c>
      <c r="F72" s="26" t="s">
        <v>160</v>
      </c>
      <c r="G72" s="65">
        <v>15.6</v>
      </c>
      <c r="H72" s="22" t="s">
        <v>15</v>
      </c>
      <c r="I72" s="27">
        <f>ROUND(G72*(1+H$8),2)</f>
        <v>19</v>
      </c>
      <c r="J72" s="27">
        <f>ROUND(I72*F72,2)</f>
        <v>570</v>
      </c>
      <c r="K72" s="6"/>
    </row>
    <row r="73" spans="1:11" ht="36" customHeight="1" x14ac:dyDescent="0.2">
      <c r="A73" s="21" t="s">
        <v>161</v>
      </c>
      <c r="B73" s="22" t="s">
        <v>44</v>
      </c>
      <c r="C73" s="31">
        <v>92779</v>
      </c>
      <c r="D73" s="24" t="s">
        <v>162</v>
      </c>
      <c r="E73" s="25" t="s">
        <v>146</v>
      </c>
      <c r="F73" s="26" t="s">
        <v>163</v>
      </c>
      <c r="G73" s="65">
        <v>13.22</v>
      </c>
      <c r="H73" s="22" t="s">
        <v>15</v>
      </c>
      <c r="I73" s="27">
        <f>ROUND(G73*(1+H$8),2)</f>
        <v>16.100000000000001</v>
      </c>
      <c r="J73" s="27">
        <f>ROUND(I73*F73,2)</f>
        <v>1542.38</v>
      </c>
      <c r="K73" s="6"/>
    </row>
    <row r="74" spans="1:11" ht="37.5" customHeight="1" x14ac:dyDescent="0.2">
      <c r="A74" s="33" t="s">
        <v>164</v>
      </c>
      <c r="B74" s="22" t="s">
        <v>36</v>
      </c>
      <c r="C74" s="31">
        <v>16</v>
      </c>
      <c r="D74" s="32" t="s">
        <v>197</v>
      </c>
      <c r="E74" s="25" t="s">
        <v>37</v>
      </c>
      <c r="F74" s="26" t="s">
        <v>165</v>
      </c>
      <c r="G74" s="65">
        <v>33.79</v>
      </c>
      <c r="H74" s="22" t="s">
        <v>15</v>
      </c>
      <c r="I74" s="27">
        <f>ROUND(G74*(1+H$8),2)</f>
        <v>41.16</v>
      </c>
      <c r="J74" s="27">
        <f>ROUND(I74*F74,2)</f>
        <v>1193.6400000000001</v>
      </c>
      <c r="K74" s="6"/>
    </row>
    <row r="75" spans="1:11" ht="24.95" customHeight="1" x14ac:dyDescent="0.2">
      <c r="A75" s="33" t="s">
        <v>166</v>
      </c>
      <c r="B75" s="22" t="s">
        <v>36</v>
      </c>
      <c r="C75" s="31">
        <v>15</v>
      </c>
      <c r="D75" s="24" t="s">
        <v>151</v>
      </c>
      <c r="E75" s="25" t="s">
        <v>46</v>
      </c>
      <c r="F75" s="26" t="s">
        <v>167</v>
      </c>
      <c r="G75" s="65">
        <v>380.7</v>
      </c>
      <c r="H75" s="22" t="s">
        <v>15</v>
      </c>
      <c r="I75" s="27">
        <f>ROUND(G75*(1+H$8),2)</f>
        <v>463.73</v>
      </c>
      <c r="J75" s="27">
        <f>ROUND(I75*F75,2)</f>
        <v>881.09</v>
      </c>
      <c r="K75" s="6"/>
    </row>
    <row r="76" spans="1:11" ht="14.25" customHeight="1" x14ac:dyDescent="0.2">
      <c r="A76" s="34" t="s">
        <v>168</v>
      </c>
      <c r="B76" s="29"/>
      <c r="C76" s="29"/>
      <c r="D76" s="43" t="s">
        <v>169</v>
      </c>
      <c r="E76" s="44"/>
      <c r="F76" s="44"/>
      <c r="G76" s="44"/>
      <c r="H76" s="44"/>
      <c r="I76" s="45"/>
      <c r="J76" s="35">
        <f>J77+J78+J79</f>
        <v>5330.99</v>
      </c>
      <c r="K76" s="6"/>
    </row>
    <row r="77" spans="1:11" ht="36" customHeight="1" x14ac:dyDescent="0.2">
      <c r="A77" s="33" t="s">
        <v>170</v>
      </c>
      <c r="B77" s="22" t="s">
        <v>44</v>
      </c>
      <c r="C77" s="31">
        <v>92787</v>
      </c>
      <c r="D77" s="24" t="s">
        <v>171</v>
      </c>
      <c r="E77" s="25" t="s">
        <v>146</v>
      </c>
      <c r="F77" s="26" t="s">
        <v>172</v>
      </c>
      <c r="G77" s="64">
        <v>13.01</v>
      </c>
      <c r="H77" s="22" t="s">
        <v>15</v>
      </c>
      <c r="I77" s="27">
        <f>ROUND(G77*(1+H$8),2)</f>
        <v>15.85</v>
      </c>
      <c r="J77" s="27">
        <f>ROUND(I77*F77,2)</f>
        <v>2548.6799999999998</v>
      </c>
      <c r="K77" s="6"/>
    </row>
    <row r="78" spans="1:11" ht="29.25" customHeight="1" x14ac:dyDescent="0.2">
      <c r="A78" s="33" t="s">
        <v>173</v>
      </c>
      <c r="B78" s="22" t="s">
        <v>36</v>
      </c>
      <c r="C78" s="31">
        <v>15</v>
      </c>
      <c r="D78" s="24" t="s">
        <v>151</v>
      </c>
      <c r="E78" s="25" t="s">
        <v>46</v>
      </c>
      <c r="F78" s="26" t="s">
        <v>95</v>
      </c>
      <c r="G78" s="64">
        <v>380.7</v>
      </c>
      <c r="H78" s="22" t="s">
        <v>15</v>
      </c>
      <c r="I78" s="27">
        <f>ROUND(G78*(1+H$8),2)</f>
        <v>463.73</v>
      </c>
      <c r="J78" s="27">
        <f>ROUND(I78*F78,2)</f>
        <v>1530.31</v>
      </c>
      <c r="K78" s="6"/>
    </row>
    <row r="79" spans="1:11" ht="34.5" customHeight="1" x14ac:dyDescent="0.2">
      <c r="A79" s="33" t="s">
        <v>174</v>
      </c>
      <c r="B79" s="22" t="s">
        <v>44</v>
      </c>
      <c r="C79" s="31">
        <v>92510</v>
      </c>
      <c r="D79" s="32" t="s">
        <v>198</v>
      </c>
      <c r="E79" s="25" t="s">
        <v>37</v>
      </c>
      <c r="F79" s="26" t="s">
        <v>175</v>
      </c>
      <c r="G79" s="64">
        <v>41.11</v>
      </c>
      <c r="H79" s="22" t="s">
        <v>15</v>
      </c>
      <c r="I79" s="27">
        <f>ROUND(G79*(1+H$8),2)</f>
        <v>50.08</v>
      </c>
      <c r="J79" s="27">
        <f>ROUND(I79*F79,2)</f>
        <v>1252</v>
      </c>
      <c r="K79" s="6"/>
    </row>
    <row r="80" spans="1:11" ht="12" customHeight="1" x14ac:dyDescent="0.2">
      <c r="A80" s="34" t="s">
        <v>176</v>
      </c>
      <c r="B80" s="29"/>
      <c r="C80" s="29"/>
      <c r="D80" s="43" t="s">
        <v>177</v>
      </c>
      <c r="E80" s="44"/>
      <c r="F80" s="44"/>
      <c r="G80" s="44"/>
      <c r="H80" s="44"/>
      <c r="I80" s="45"/>
      <c r="J80" s="35">
        <f>J81</f>
        <v>1142.5</v>
      </c>
      <c r="K80" s="6"/>
    </row>
    <row r="81" spans="1:11" ht="39" customHeight="1" x14ac:dyDescent="0.2">
      <c r="A81" s="33" t="s">
        <v>178</v>
      </c>
      <c r="B81" s="22" t="s">
        <v>36</v>
      </c>
      <c r="C81" s="31">
        <v>17</v>
      </c>
      <c r="D81" s="24" t="s">
        <v>179</v>
      </c>
      <c r="E81" s="25" t="s">
        <v>37</v>
      </c>
      <c r="F81" s="26" t="s">
        <v>175</v>
      </c>
      <c r="G81" s="64">
        <v>37.520000000000003</v>
      </c>
      <c r="H81" s="22" t="s">
        <v>15</v>
      </c>
      <c r="I81" s="27">
        <f>ROUND(G81*(1+H$8),2)</f>
        <v>45.7</v>
      </c>
      <c r="J81" s="27">
        <f>ROUND(I81*F81,2)</f>
        <v>1142.5</v>
      </c>
      <c r="K81" s="6"/>
    </row>
    <row r="82" spans="1:11" ht="13.5" customHeight="1" x14ac:dyDescent="0.2">
      <c r="A82" s="34" t="s">
        <v>180</v>
      </c>
      <c r="B82" s="29"/>
      <c r="C82" s="29"/>
      <c r="D82" s="43" t="s">
        <v>181</v>
      </c>
      <c r="E82" s="44"/>
      <c r="F82" s="44"/>
      <c r="G82" s="44"/>
      <c r="H82" s="44"/>
      <c r="I82" s="45"/>
      <c r="J82" s="35">
        <f>J83</f>
        <v>10519.05</v>
      </c>
      <c r="K82" s="6"/>
    </row>
    <row r="83" spans="1:11" ht="49.5" customHeight="1" x14ac:dyDescent="0.2">
      <c r="A83" s="33" t="s">
        <v>182</v>
      </c>
      <c r="B83" s="22" t="s">
        <v>44</v>
      </c>
      <c r="C83" s="31">
        <v>99837</v>
      </c>
      <c r="D83" s="24" t="s">
        <v>183</v>
      </c>
      <c r="E83" s="25" t="s">
        <v>78</v>
      </c>
      <c r="F83" s="26" t="s">
        <v>184</v>
      </c>
      <c r="G83" s="64">
        <v>575.71</v>
      </c>
      <c r="H83" s="22" t="s">
        <v>15</v>
      </c>
      <c r="I83" s="27">
        <f>ROUND(G83*(1+H$8),2)</f>
        <v>701.27</v>
      </c>
      <c r="J83" s="27">
        <f>ROUND(I83*F83,2)</f>
        <v>10519.05</v>
      </c>
      <c r="K83" s="6"/>
    </row>
    <row r="84" spans="1:11" ht="14.25" customHeight="1" x14ac:dyDescent="0.2">
      <c r="A84" s="34" t="s">
        <v>185</v>
      </c>
      <c r="B84" s="29"/>
      <c r="C84" s="29"/>
      <c r="D84" s="43" t="s">
        <v>186</v>
      </c>
      <c r="E84" s="44"/>
      <c r="F84" s="44"/>
      <c r="G84" s="44"/>
      <c r="H84" s="44"/>
      <c r="I84" s="45"/>
      <c r="J84" s="35">
        <f>J85</f>
        <v>721</v>
      </c>
      <c r="K84" s="6"/>
    </row>
    <row r="85" spans="1:11" ht="23.25" customHeight="1" x14ac:dyDescent="0.2">
      <c r="A85" s="33" t="s">
        <v>187</v>
      </c>
      <c r="B85" s="22" t="s">
        <v>44</v>
      </c>
      <c r="C85" s="31">
        <v>97097</v>
      </c>
      <c r="D85" s="24" t="s">
        <v>188</v>
      </c>
      <c r="E85" s="25" t="s">
        <v>37</v>
      </c>
      <c r="F85" s="26" t="s">
        <v>175</v>
      </c>
      <c r="G85" s="64">
        <v>23.68</v>
      </c>
      <c r="H85" s="22" t="s">
        <v>15</v>
      </c>
      <c r="I85" s="27">
        <f>ROUND(G85*(1+H$8),2)</f>
        <v>28.84</v>
      </c>
      <c r="J85" s="27">
        <f>ROUND(I85*F85,2)</f>
        <v>721</v>
      </c>
      <c r="K85" s="6"/>
    </row>
    <row r="86" spans="1:11" ht="18" customHeight="1" x14ac:dyDescent="0.2">
      <c r="A86" s="52"/>
      <c r="B86" s="52"/>
      <c r="C86" s="52"/>
      <c r="D86" s="52"/>
      <c r="E86" s="52"/>
      <c r="F86" s="52"/>
      <c r="G86" s="52"/>
      <c r="H86" s="52"/>
      <c r="I86" s="52"/>
      <c r="J86" s="52"/>
    </row>
    <row r="87" spans="1:11" ht="9.9499999999999993" customHeight="1" x14ac:dyDescent="0.2">
      <c r="A87" s="66"/>
      <c r="B87" s="66"/>
      <c r="C87" s="66"/>
      <c r="D87" s="66"/>
      <c r="E87" s="66"/>
      <c r="F87" s="66"/>
      <c r="G87" s="66"/>
      <c r="H87" s="66"/>
      <c r="I87" s="66"/>
      <c r="J87" s="66"/>
    </row>
  </sheetData>
  <sheetProtection password="EAD1" sheet="1" objects="1" scenarios="1"/>
  <mergeCells count="32">
    <mergeCell ref="A3:J3"/>
    <mergeCell ref="A4:B4"/>
    <mergeCell ref="E4:G4"/>
    <mergeCell ref="M1:U15"/>
    <mergeCell ref="A86:J86"/>
    <mergeCell ref="D76:I76"/>
    <mergeCell ref="D80:I80"/>
    <mergeCell ref="D82:I82"/>
    <mergeCell ref="D84:I84"/>
    <mergeCell ref="D18:I18"/>
    <mergeCell ref="D52:I52"/>
    <mergeCell ref="D65:I65"/>
    <mergeCell ref="D66:I66"/>
    <mergeCell ref="D70:I70"/>
    <mergeCell ref="D45:I45"/>
    <mergeCell ref="D50:I50"/>
    <mergeCell ref="D27:I27"/>
    <mergeCell ref="D34:I34"/>
    <mergeCell ref="D23:I23"/>
    <mergeCell ref="D12:I12"/>
    <mergeCell ref="A5:B5"/>
    <mergeCell ref="E5:J5"/>
    <mergeCell ref="E8:G8"/>
    <mergeCell ref="D16:I16"/>
    <mergeCell ref="D15:I15"/>
    <mergeCell ref="D13:I13"/>
    <mergeCell ref="A9:J9"/>
    <mergeCell ref="A11:D11"/>
    <mergeCell ref="A6:J6"/>
    <mergeCell ref="A7:B7"/>
    <mergeCell ref="E7:F7"/>
    <mergeCell ref="A8:B8"/>
  </mergeCells>
  <pageMargins left="0.7" right="0.7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</vt:lpstr>
      <vt:lpstr>PLANILHA!Area_de_impressao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Engenharia2</cp:lastModifiedBy>
  <cp:lastPrinted>2021-07-29T18:23:25Z</cp:lastPrinted>
  <dcterms:created xsi:type="dcterms:W3CDTF">2021-07-29T16:34:25Z</dcterms:created>
  <dcterms:modified xsi:type="dcterms:W3CDTF">2021-07-29T18:24:31Z</dcterms:modified>
</cp:coreProperties>
</file>